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02"/>
  <workbookPr codeName="EstaPasta_de_trabalho"/>
  <xr:revisionPtr revIDLastSave="0" documentId="11_6F212D323D4E15179305FD3B397D6C8A1499A586" xr6:coauthVersionLast="47" xr6:coauthVersionMax="47" xr10:uidLastSave="{00000000-0000-0000-0000-000000000000}"/>
  <bookViews>
    <workbookView xWindow="480" yWindow="90" windowWidth="16275" windowHeight="8760" tabRatio="859" xr2:uid="{00000000-000D-0000-FFFF-FFFF00000000}"/>
  </bookViews>
  <sheets>
    <sheet name="Abertura" sheetId="1" r:id="rId1"/>
    <sheet name="instrucoes" sheetId="3" r:id="rId2"/>
    <sheet name="precisao_exatidao" sheetId="167" r:id="rId3"/>
    <sheet name="interatividade" sheetId="168" r:id="rId4"/>
    <sheet name="interpretacao" sheetId="104" r:id="rId5"/>
    <sheet name="lin" sheetId="315" r:id="rId6"/>
    <sheet name="lin_formulas" sheetId="318" r:id="rId7"/>
    <sheet name="lin_exemplo" sheetId="325" r:id="rId8"/>
    <sheet name="bland_altman" sheetId="316" r:id="rId9"/>
    <sheet name="bland_altman_formulas" sheetId="319" r:id="rId10"/>
    <sheet name="bland_altman_exemplo" sheetId="324" r:id="rId11"/>
    <sheet name="habicht" sheetId="317" r:id="rId12"/>
    <sheet name="habicht_formulas" sheetId="320" r:id="rId13"/>
    <sheet name="habicht_exemplo" sheetId="323" r:id="rId14"/>
    <sheet name="tecnica" sheetId="102" r:id="rId15"/>
    <sheet name="tecnica_estatura" sheetId="329" r:id="rId16"/>
    <sheet name="tecnica_cc" sheetId="328" r:id="rId17"/>
    <sheet name="tecnica_dct" sheetId="327" r:id="rId18"/>
    <sheet name="tecnica_outra" sheetId="330" r:id="rId19"/>
    <sheet name="Créditos" sheetId="103" r:id="rId20"/>
    <sheet name="inserir_medidas" sheetId="105" r:id="rId21"/>
    <sheet name="medidas_sup" sheetId="2" r:id="rId22"/>
    <sheet name="medidas_A1" sheetId="19" r:id="rId23"/>
    <sheet name="medidas_A2" sheetId="106" r:id="rId24"/>
    <sheet name="medidas_a3" sheetId="114" r:id="rId25"/>
    <sheet name="medidas_a4" sheetId="113" r:id="rId26"/>
    <sheet name="medidas_a5" sheetId="112" r:id="rId27"/>
    <sheet name="medidas_a6" sheetId="111" r:id="rId28"/>
    <sheet name="medidas_a7" sheetId="110" r:id="rId29"/>
    <sheet name="medidas_a8" sheetId="109" r:id="rId30"/>
    <sheet name="medidas_a9" sheetId="108" r:id="rId31"/>
    <sheet name="medidas_a10" sheetId="107" r:id="rId32"/>
    <sheet name="resultados" sheetId="20" r:id="rId33"/>
    <sheet name="resultado_sup" sheetId="115" r:id="rId34"/>
    <sheet name="resultado_a1" sheetId="200" r:id="rId35"/>
    <sheet name="resultado_a2" sheetId="209" r:id="rId36"/>
    <sheet name="resultado_a3" sheetId="217" r:id="rId37"/>
    <sheet name="resultado_a4" sheetId="216" r:id="rId38"/>
    <sheet name="resultado_a5" sheetId="215" r:id="rId39"/>
    <sheet name="resultado_a6" sheetId="214" r:id="rId40"/>
    <sheet name="resultado_a7" sheetId="213" r:id="rId41"/>
    <sheet name="resultado_a8" sheetId="212" r:id="rId42"/>
    <sheet name="resultado_a9" sheetId="211" r:id="rId43"/>
    <sheet name="resultado_a10" sheetId="210" r:id="rId44"/>
    <sheet name="sup_estatura" sheetId="277" r:id="rId45"/>
    <sheet name="sup_cc" sheetId="280" r:id="rId46"/>
    <sheet name="sup_dct" sheetId="279" r:id="rId47"/>
    <sheet name="sup_outra" sheetId="278" r:id="rId48"/>
    <sheet name="a1_estatura" sheetId="269" r:id="rId49"/>
    <sheet name="a1_cc" sheetId="283" r:id="rId50"/>
    <sheet name="a1_dct" sheetId="282" r:id="rId51"/>
    <sheet name="a1_outra" sheetId="281" r:id="rId52"/>
    <sheet name="a2_estatura" sheetId="276" r:id="rId53"/>
    <sheet name="a2_cc" sheetId="275" r:id="rId54"/>
    <sheet name="a2_dct" sheetId="274" r:id="rId55"/>
    <sheet name="a2_outra" sheetId="273" r:id="rId56"/>
    <sheet name="a3_estatura" sheetId="296" r:id="rId57"/>
    <sheet name="a3_cc" sheetId="295" r:id="rId58"/>
    <sheet name="a3_dct" sheetId="294" r:id="rId59"/>
    <sheet name="a3_outra" sheetId="293" r:id="rId60"/>
    <sheet name="a4_estatura" sheetId="292" r:id="rId61"/>
    <sheet name="a4_cc" sheetId="291" r:id="rId62"/>
    <sheet name="a4_dct" sheetId="290" r:id="rId63"/>
    <sheet name="a4_outra" sheetId="289" r:id="rId64"/>
    <sheet name="a5_estatura" sheetId="288" r:id="rId65"/>
    <sheet name="a5_cc" sheetId="287" r:id="rId66"/>
    <sheet name="a5_dct" sheetId="286" r:id="rId67"/>
    <sheet name="a5_outra" sheetId="285" r:id="rId68"/>
    <sheet name="a6_estatura" sheetId="284" r:id="rId69"/>
    <sheet name="a6_cc" sheetId="272" r:id="rId70"/>
    <sheet name="a6_dct" sheetId="271" r:id="rId71"/>
    <sheet name="a6_outra" sheetId="306" r:id="rId72"/>
    <sheet name="a7_estatura" sheetId="305" r:id="rId73"/>
    <sheet name="a7_cc" sheetId="304" r:id="rId74"/>
    <sheet name="a7_dct" sheetId="303" r:id="rId75"/>
    <sheet name="a7_outra" sheetId="302" r:id="rId76"/>
    <sheet name="a8_estatura" sheetId="301" r:id="rId77"/>
    <sheet name="a8_cc" sheetId="300" r:id="rId78"/>
    <sheet name="a8_dct" sheetId="299" r:id="rId79"/>
    <sheet name="a8_outra" sheetId="298" r:id="rId80"/>
    <sheet name="a9_estatura" sheetId="297" r:id="rId81"/>
    <sheet name="a9_cc" sheetId="309" r:id="rId82"/>
    <sheet name="a9_dct" sheetId="307" r:id="rId83"/>
    <sheet name="a9_outra" sheetId="308" r:id="rId84"/>
    <sheet name="a10_estatura" sheetId="313" r:id="rId85"/>
    <sheet name="a10_cc" sheetId="312" r:id="rId86"/>
    <sheet name="a10_dct" sheetId="311" r:id="rId87"/>
    <sheet name="a10_outra" sheetId="310" r:id="rId88"/>
    <sheet name="calculos_sup" sheetId="180" r:id="rId89"/>
    <sheet name="calculos_a1" sheetId="181" r:id="rId90"/>
    <sheet name="calculos_a2" sheetId="183" r:id="rId91"/>
    <sheet name="calculos_a3" sheetId="184" r:id="rId92"/>
    <sheet name="calculos_a4" sheetId="185" r:id="rId93"/>
    <sheet name="calculos_a5" sheetId="186" r:id="rId94"/>
    <sheet name="calculos_a6" sheetId="187" r:id="rId95"/>
    <sheet name="calculos_a7" sheetId="188" r:id="rId96"/>
    <sheet name="calculos_a8" sheetId="189" r:id="rId97"/>
    <sheet name="calculos_a9" sheetId="190" r:id="rId98"/>
    <sheet name="calculos_a10" sheetId="191" r:id="rId99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07" l="1"/>
  <c r="A9" i="107"/>
  <c r="A10" i="107"/>
  <c r="A11" i="107"/>
  <c r="A12" i="107"/>
  <c r="A13" i="107"/>
  <c r="A14" i="107"/>
  <c r="A15" i="107"/>
  <c r="A16" i="107"/>
  <c r="A17" i="107"/>
  <c r="A18" i="107"/>
  <c r="A19" i="107"/>
  <c r="A20" i="107"/>
  <c r="A21" i="107"/>
  <c r="A22" i="107"/>
  <c r="A23" i="107"/>
  <c r="A24" i="107"/>
  <c r="A25" i="107"/>
  <c r="A26" i="107"/>
  <c r="A8" i="108"/>
  <c r="A9" i="108"/>
  <c r="A10" i="108"/>
  <c r="A11" i="108"/>
  <c r="A12" i="108"/>
  <c r="A13" i="108"/>
  <c r="A14" i="108"/>
  <c r="A15" i="108"/>
  <c r="A16" i="108"/>
  <c r="A17" i="108"/>
  <c r="A18" i="108"/>
  <c r="A19" i="108"/>
  <c r="A20" i="108"/>
  <c r="A21" i="108"/>
  <c r="A22" i="108"/>
  <c r="A23" i="108"/>
  <c r="A24" i="108"/>
  <c r="A25" i="108"/>
  <c r="A26" i="108"/>
  <c r="A8" i="109"/>
  <c r="A9" i="109"/>
  <c r="A10" i="109"/>
  <c r="A11" i="109"/>
  <c r="A12" i="109"/>
  <c r="A13" i="109"/>
  <c r="A14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A8" i="110"/>
  <c r="A9" i="110"/>
  <c r="A10" i="110"/>
  <c r="A11" i="110"/>
  <c r="A12" i="110"/>
  <c r="A13" i="110"/>
  <c r="A14" i="110"/>
  <c r="A15" i="110"/>
  <c r="A16" i="110"/>
  <c r="A17" i="110"/>
  <c r="A18" i="110"/>
  <c r="A19" i="110"/>
  <c r="A20" i="110"/>
  <c r="A21" i="110"/>
  <c r="A22" i="110"/>
  <c r="A23" i="110"/>
  <c r="A24" i="110"/>
  <c r="A25" i="110"/>
  <c r="A26" i="110"/>
  <c r="A8" i="111"/>
  <c r="A9" i="111"/>
  <c r="A10" i="111"/>
  <c r="A11" i="111"/>
  <c r="A12" i="111"/>
  <c r="A13" i="111"/>
  <c r="A14" i="111"/>
  <c r="A15" i="111"/>
  <c r="A16" i="111"/>
  <c r="A17" i="111"/>
  <c r="A18" i="111"/>
  <c r="A19" i="111"/>
  <c r="A20" i="111"/>
  <c r="A21" i="111"/>
  <c r="A22" i="111"/>
  <c r="A23" i="111"/>
  <c r="A24" i="111"/>
  <c r="A25" i="111"/>
  <c r="A26" i="111"/>
  <c r="A8" i="112"/>
  <c r="A9" i="112"/>
  <c r="A10" i="112"/>
  <c r="A11" i="112"/>
  <c r="A12" i="112"/>
  <c r="A13" i="112"/>
  <c r="A14" i="112"/>
  <c r="A15" i="112"/>
  <c r="A16" i="112"/>
  <c r="A17" i="112"/>
  <c r="A18" i="112"/>
  <c r="A19" i="112"/>
  <c r="A20" i="112"/>
  <c r="A21" i="112"/>
  <c r="A22" i="112"/>
  <c r="A23" i="112"/>
  <c r="A24" i="112"/>
  <c r="A25" i="112"/>
  <c r="A26" i="112"/>
  <c r="A8" i="113"/>
  <c r="A9" i="113"/>
  <c r="A10" i="113"/>
  <c r="A11" i="113"/>
  <c r="A12" i="113"/>
  <c r="A13" i="113"/>
  <c r="A14" i="113"/>
  <c r="A15" i="113"/>
  <c r="A16" i="113"/>
  <c r="A17" i="113"/>
  <c r="A18" i="113"/>
  <c r="A19" i="113"/>
  <c r="A20" i="113"/>
  <c r="A21" i="113"/>
  <c r="A22" i="113"/>
  <c r="A23" i="113"/>
  <c r="A24" i="113"/>
  <c r="A25" i="113"/>
  <c r="A26" i="113"/>
  <c r="A8" i="114"/>
  <c r="A9" i="114"/>
  <c r="A10" i="114"/>
  <c r="A11" i="114"/>
  <c r="A12" i="114"/>
  <c r="A13" i="114"/>
  <c r="A14" i="114"/>
  <c r="A15" i="114"/>
  <c r="A16" i="114"/>
  <c r="A17" i="114"/>
  <c r="A18" i="114"/>
  <c r="A19" i="114"/>
  <c r="A20" i="114"/>
  <c r="A21" i="114"/>
  <c r="A22" i="114"/>
  <c r="A23" i="114"/>
  <c r="A24" i="114"/>
  <c r="A25" i="114"/>
  <c r="A26" i="114"/>
  <c r="A8" i="106"/>
  <c r="A9" i="106"/>
  <c r="A10" i="106"/>
  <c r="A11" i="106"/>
  <c r="A12" i="106"/>
  <c r="A13" i="106"/>
  <c r="A14" i="106"/>
  <c r="A15" i="106"/>
  <c r="A16" i="106"/>
  <c r="A17" i="106"/>
  <c r="A18" i="106"/>
  <c r="A19" i="106"/>
  <c r="A20" i="106"/>
  <c r="A21" i="106"/>
  <c r="A22" i="106"/>
  <c r="A23" i="106"/>
  <c r="A24" i="106"/>
  <c r="A25" i="106"/>
  <c r="A26" i="106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F12" i="325"/>
  <c r="D12" i="325"/>
  <c r="J10" i="325"/>
  <c r="F12" i="324"/>
  <c r="D12" i="324"/>
  <c r="J10" i="324"/>
  <c r="F12" i="323"/>
  <c r="J10" i="323"/>
  <c r="B181" i="180"/>
  <c r="C181" i="180"/>
  <c r="B182" i="180"/>
  <c r="C182" i="180"/>
  <c r="B183" i="180"/>
  <c r="C183" i="180"/>
  <c r="B184" i="180"/>
  <c r="C184" i="180"/>
  <c r="B185" i="180"/>
  <c r="C185" i="180"/>
  <c r="B186" i="180"/>
  <c r="C186" i="180"/>
  <c r="B187" i="180"/>
  <c r="C187" i="180"/>
  <c r="B188" i="180"/>
  <c r="C188" i="180"/>
  <c r="B189" i="180"/>
  <c r="C189" i="180"/>
  <c r="B190" i="180"/>
  <c r="C190" i="180"/>
  <c r="B191" i="180"/>
  <c r="C191" i="180"/>
  <c r="B192" i="180"/>
  <c r="C192" i="180"/>
  <c r="B193" i="180"/>
  <c r="C193" i="180"/>
  <c r="B194" i="180"/>
  <c r="C194" i="180"/>
  <c r="B195" i="180"/>
  <c r="C195" i="180"/>
  <c r="B196" i="180"/>
  <c r="C196" i="180"/>
  <c r="B197" i="180"/>
  <c r="C197" i="180"/>
  <c r="B198" i="180"/>
  <c r="C198" i="180"/>
  <c r="B199" i="180"/>
  <c r="C199" i="180"/>
  <c r="C180" i="180"/>
  <c r="C158" i="180"/>
  <c r="C159" i="180"/>
  <c r="C160" i="180"/>
  <c r="C161" i="180"/>
  <c r="C162" i="180"/>
  <c r="C163" i="180"/>
  <c r="C164" i="180"/>
  <c r="C165" i="180"/>
  <c r="C166" i="180"/>
  <c r="C167" i="180"/>
  <c r="C168" i="180"/>
  <c r="C169" i="180"/>
  <c r="C170" i="180"/>
  <c r="C171" i="180"/>
  <c r="C172" i="180"/>
  <c r="C173" i="180"/>
  <c r="C174" i="180"/>
  <c r="C175" i="180"/>
  <c r="C176" i="180"/>
  <c r="C157" i="180"/>
  <c r="C135" i="180"/>
  <c r="C136" i="180"/>
  <c r="C137" i="180"/>
  <c r="C138" i="180"/>
  <c r="C139" i="180"/>
  <c r="C140" i="180"/>
  <c r="C141" i="180"/>
  <c r="C142" i="180"/>
  <c r="C143" i="180"/>
  <c r="C144" i="180"/>
  <c r="C145" i="180"/>
  <c r="C146" i="180"/>
  <c r="C147" i="180"/>
  <c r="C148" i="180"/>
  <c r="C149" i="180"/>
  <c r="C150" i="180"/>
  <c r="C151" i="180"/>
  <c r="C152" i="180"/>
  <c r="C153" i="180"/>
  <c r="C134" i="180"/>
  <c r="B180" i="180"/>
  <c r="B158" i="180"/>
  <c r="B159" i="180"/>
  <c r="B160" i="180"/>
  <c r="B161" i="180"/>
  <c r="B162" i="180"/>
  <c r="B163" i="180"/>
  <c r="B164" i="180"/>
  <c r="B165" i="180"/>
  <c r="B166" i="180"/>
  <c r="B167" i="180"/>
  <c r="B168" i="180"/>
  <c r="B169" i="180"/>
  <c r="B170" i="180"/>
  <c r="B171" i="180"/>
  <c r="B172" i="180"/>
  <c r="B173" i="180"/>
  <c r="B174" i="180"/>
  <c r="B175" i="180"/>
  <c r="B176" i="180"/>
  <c r="B157" i="180"/>
  <c r="B135" i="180"/>
  <c r="B136" i="180"/>
  <c r="B137" i="180"/>
  <c r="B138" i="180"/>
  <c r="B139" i="180"/>
  <c r="B140" i="180"/>
  <c r="B141" i="180"/>
  <c r="B142" i="180"/>
  <c r="B143" i="180"/>
  <c r="B144" i="180"/>
  <c r="B145" i="180"/>
  <c r="B146" i="180"/>
  <c r="B147" i="180"/>
  <c r="B148" i="180"/>
  <c r="B149" i="180"/>
  <c r="B150" i="180"/>
  <c r="B151" i="180"/>
  <c r="B152" i="180"/>
  <c r="B153" i="180"/>
  <c r="B134" i="180"/>
  <c r="B112" i="180"/>
  <c r="C112" i="180"/>
  <c r="B113" i="180"/>
  <c r="C113" i="180"/>
  <c r="B114" i="180"/>
  <c r="C114" i="180"/>
  <c r="B115" i="180"/>
  <c r="C115" i="180"/>
  <c r="B116" i="180"/>
  <c r="C116" i="180"/>
  <c r="B117" i="180"/>
  <c r="C117" i="180"/>
  <c r="B118" i="180"/>
  <c r="C118" i="180"/>
  <c r="B119" i="180"/>
  <c r="C119" i="180"/>
  <c r="B120" i="180"/>
  <c r="C120" i="180"/>
  <c r="B121" i="180"/>
  <c r="C121" i="180"/>
  <c r="B122" i="180"/>
  <c r="C122" i="180"/>
  <c r="B123" i="180"/>
  <c r="C123" i="180"/>
  <c r="B124" i="180"/>
  <c r="C124" i="180"/>
  <c r="B125" i="180"/>
  <c r="C125" i="180"/>
  <c r="B126" i="180"/>
  <c r="C126" i="180"/>
  <c r="B127" i="180"/>
  <c r="C127" i="180"/>
  <c r="B128" i="180"/>
  <c r="C128" i="180"/>
  <c r="B129" i="180"/>
  <c r="C129" i="180"/>
  <c r="B130" i="180"/>
  <c r="C130" i="180"/>
  <c r="C111" i="180"/>
  <c r="B111" i="180"/>
  <c r="A181" i="180"/>
  <c r="A182" i="180"/>
  <c r="A183" i="180"/>
  <c r="A184" i="180"/>
  <c r="A185" i="180"/>
  <c r="A186" i="180"/>
  <c r="A187" i="180"/>
  <c r="A188" i="180"/>
  <c r="A189" i="180"/>
  <c r="A190" i="180"/>
  <c r="A191" i="180"/>
  <c r="A192" i="180"/>
  <c r="A193" i="180"/>
  <c r="A194" i="180"/>
  <c r="A195" i="180"/>
  <c r="A196" i="180"/>
  <c r="A197" i="180"/>
  <c r="A198" i="180"/>
  <c r="A199" i="180"/>
  <c r="A180" i="180"/>
  <c r="A158" i="180"/>
  <c r="A159" i="180"/>
  <c r="A160" i="180"/>
  <c r="A161" i="180"/>
  <c r="A162" i="180"/>
  <c r="A163" i="180"/>
  <c r="A164" i="180"/>
  <c r="A165" i="180"/>
  <c r="A166" i="180"/>
  <c r="A167" i="180"/>
  <c r="A168" i="180"/>
  <c r="A169" i="180"/>
  <c r="A170" i="180"/>
  <c r="A171" i="180"/>
  <c r="A172" i="180"/>
  <c r="A173" i="180"/>
  <c r="A174" i="180"/>
  <c r="A175" i="180"/>
  <c r="A176" i="180"/>
  <c r="A157" i="180"/>
  <c r="A135" i="180"/>
  <c r="A136" i="180"/>
  <c r="A137" i="180"/>
  <c r="A138" i="180"/>
  <c r="A139" i="180"/>
  <c r="A140" i="180"/>
  <c r="A141" i="180"/>
  <c r="A142" i="180"/>
  <c r="A143" i="180"/>
  <c r="A144" i="180"/>
  <c r="A145" i="180"/>
  <c r="A146" i="180"/>
  <c r="A147" i="180"/>
  <c r="A148" i="180"/>
  <c r="A149" i="180"/>
  <c r="A150" i="180"/>
  <c r="A151" i="180"/>
  <c r="A152" i="180"/>
  <c r="A153" i="180"/>
  <c r="A134" i="180"/>
  <c r="A112" i="180"/>
  <c r="A113" i="180"/>
  <c r="A114" i="180"/>
  <c r="A115" i="180"/>
  <c r="A116" i="180"/>
  <c r="A117" i="180"/>
  <c r="A118" i="180"/>
  <c r="A119" i="180"/>
  <c r="A120" i="180"/>
  <c r="A121" i="180"/>
  <c r="A122" i="180"/>
  <c r="A123" i="180"/>
  <c r="A124" i="180"/>
  <c r="A125" i="180"/>
  <c r="A126" i="180"/>
  <c r="A127" i="180"/>
  <c r="A128" i="180"/>
  <c r="A129" i="180"/>
  <c r="A130" i="180"/>
  <c r="A111" i="180"/>
  <c r="B259" i="191"/>
  <c r="B260" i="191"/>
  <c r="B261" i="191"/>
  <c r="B262" i="191"/>
  <c r="B263" i="191"/>
  <c r="B264" i="191"/>
  <c r="B265" i="191"/>
  <c r="B266" i="191"/>
  <c r="B267" i="191"/>
  <c r="B268" i="191"/>
  <c r="B269" i="191"/>
  <c r="B270" i="191"/>
  <c r="B271" i="191"/>
  <c r="B272" i="191"/>
  <c r="B273" i="191"/>
  <c r="B274" i="191"/>
  <c r="B275" i="191"/>
  <c r="B276" i="191"/>
  <c r="B277" i="191"/>
  <c r="B258" i="191"/>
  <c r="B236" i="191"/>
  <c r="B237" i="191"/>
  <c r="B238" i="191"/>
  <c r="B239" i="191"/>
  <c r="B240" i="191"/>
  <c r="B241" i="191"/>
  <c r="B242" i="191"/>
  <c r="B243" i="191"/>
  <c r="B244" i="191"/>
  <c r="B245" i="191"/>
  <c r="B246" i="191"/>
  <c r="B247" i="191"/>
  <c r="B248" i="191"/>
  <c r="B249" i="191"/>
  <c r="B250" i="191"/>
  <c r="B251" i="191"/>
  <c r="B252" i="191"/>
  <c r="B253" i="191"/>
  <c r="B254" i="191"/>
  <c r="B235" i="191"/>
  <c r="B213" i="191"/>
  <c r="B214" i="191"/>
  <c r="B215" i="191"/>
  <c r="B216" i="191"/>
  <c r="B217" i="191"/>
  <c r="B218" i="191"/>
  <c r="B219" i="191"/>
  <c r="B220" i="191"/>
  <c r="B221" i="191"/>
  <c r="B222" i="191"/>
  <c r="B223" i="191"/>
  <c r="B224" i="191"/>
  <c r="B225" i="191"/>
  <c r="B226" i="191"/>
  <c r="B227" i="191"/>
  <c r="B228" i="191"/>
  <c r="B229" i="191"/>
  <c r="B230" i="191"/>
  <c r="B231" i="191"/>
  <c r="B212" i="191"/>
  <c r="B190" i="191"/>
  <c r="B191" i="191"/>
  <c r="B192" i="191"/>
  <c r="B193" i="191"/>
  <c r="B194" i="191"/>
  <c r="B195" i="191"/>
  <c r="B196" i="191"/>
  <c r="B197" i="191"/>
  <c r="B198" i="191"/>
  <c r="B199" i="191"/>
  <c r="B200" i="191"/>
  <c r="B201" i="191"/>
  <c r="B202" i="191"/>
  <c r="B203" i="191"/>
  <c r="B204" i="191"/>
  <c r="B205" i="191"/>
  <c r="B206" i="191"/>
  <c r="B207" i="191"/>
  <c r="B208" i="191"/>
  <c r="B189" i="191"/>
  <c r="C277" i="191"/>
  <c r="A277" i="191"/>
  <c r="C276" i="191"/>
  <c r="A276" i="191"/>
  <c r="C275" i="191"/>
  <c r="A275" i="191"/>
  <c r="C274" i="191"/>
  <c r="A274" i="191"/>
  <c r="C273" i="191"/>
  <c r="A273" i="191"/>
  <c r="C272" i="191"/>
  <c r="A272" i="191"/>
  <c r="C271" i="191"/>
  <c r="A271" i="191"/>
  <c r="C270" i="191"/>
  <c r="A270" i="191"/>
  <c r="C269" i="191"/>
  <c r="A269" i="191"/>
  <c r="C268" i="191"/>
  <c r="A268" i="191"/>
  <c r="C267" i="191"/>
  <c r="A267" i="191"/>
  <c r="C266" i="191"/>
  <c r="A266" i="191"/>
  <c r="C265" i="191"/>
  <c r="A265" i="191"/>
  <c r="C264" i="191"/>
  <c r="A264" i="191"/>
  <c r="C263" i="191"/>
  <c r="A263" i="191"/>
  <c r="C262" i="191"/>
  <c r="A262" i="191"/>
  <c r="C261" i="191"/>
  <c r="A261" i="191"/>
  <c r="C260" i="191"/>
  <c r="A260" i="191"/>
  <c r="C259" i="191"/>
  <c r="A259" i="191"/>
  <c r="C258" i="191"/>
  <c r="A258" i="191"/>
  <c r="C254" i="191"/>
  <c r="A254" i="191"/>
  <c r="C253" i="191"/>
  <c r="A253" i="191"/>
  <c r="C252" i="191"/>
  <c r="A252" i="191"/>
  <c r="C251" i="191"/>
  <c r="A251" i="191"/>
  <c r="C250" i="191"/>
  <c r="A250" i="191"/>
  <c r="C249" i="191"/>
  <c r="A249" i="191"/>
  <c r="C248" i="191"/>
  <c r="A248" i="191"/>
  <c r="C247" i="191"/>
  <c r="A247" i="191"/>
  <c r="C246" i="191"/>
  <c r="A246" i="191"/>
  <c r="C245" i="191"/>
  <c r="A245" i="191"/>
  <c r="C244" i="191"/>
  <c r="A244" i="191"/>
  <c r="C243" i="191"/>
  <c r="A243" i="191"/>
  <c r="C242" i="191"/>
  <c r="A242" i="191"/>
  <c r="C241" i="191"/>
  <c r="A241" i="191"/>
  <c r="C240" i="191"/>
  <c r="A240" i="191"/>
  <c r="C239" i="191"/>
  <c r="A239" i="191"/>
  <c r="C238" i="191"/>
  <c r="A238" i="191"/>
  <c r="C237" i="191"/>
  <c r="A237" i="191"/>
  <c r="C236" i="191"/>
  <c r="A236" i="191"/>
  <c r="C235" i="191"/>
  <c r="A235" i="191"/>
  <c r="C231" i="191"/>
  <c r="A231" i="191"/>
  <c r="C230" i="191"/>
  <c r="A230" i="191"/>
  <c r="C229" i="191"/>
  <c r="A229" i="191"/>
  <c r="C228" i="191"/>
  <c r="A228" i="191"/>
  <c r="C227" i="191"/>
  <c r="A227" i="191"/>
  <c r="C226" i="191"/>
  <c r="A226" i="191"/>
  <c r="C225" i="191"/>
  <c r="A225" i="191"/>
  <c r="C224" i="191"/>
  <c r="A224" i="191"/>
  <c r="C223" i="191"/>
  <c r="A223" i="191"/>
  <c r="C222" i="191"/>
  <c r="A222" i="191"/>
  <c r="C221" i="191"/>
  <c r="A221" i="191"/>
  <c r="C220" i="191"/>
  <c r="A220" i="191"/>
  <c r="C219" i="191"/>
  <c r="A219" i="191"/>
  <c r="C218" i="191"/>
  <c r="A218" i="191"/>
  <c r="C217" i="191"/>
  <c r="A217" i="191"/>
  <c r="C216" i="191"/>
  <c r="A216" i="191"/>
  <c r="C215" i="191"/>
  <c r="A215" i="191"/>
  <c r="C214" i="191"/>
  <c r="A214" i="191"/>
  <c r="C213" i="191"/>
  <c r="A213" i="191"/>
  <c r="C212" i="191"/>
  <c r="A212" i="191"/>
  <c r="C208" i="191"/>
  <c r="A208" i="191"/>
  <c r="C207" i="191"/>
  <c r="A207" i="191"/>
  <c r="C206" i="191"/>
  <c r="A206" i="191"/>
  <c r="C205" i="191"/>
  <c r="A205" i="191"/>
  <c r="C204" i="191"/>
  <c r="A204" i="191"/>
  <c r="C203" i="191"/>
  <c r="A203" i="191"/>
  <c r="C202" i="191"/>
  <c r="A202" i="191"/>
  <c r="C201" i="191"/>
  <c r="A201" i="191"/>
  <c r="C200" i="191"/>
  <c r="A200" i="191"/>
  <c r="C199" i="191"/>
  <c r="A199" i="191"/>
  <c r="C198" i="191"/>
  <c r="A198" i="191"/>
  <c r="C197" i="191"/>
  <c r="A197" i="191"/>
  <c r="C196" i="191"/>
  <c r="A196" i="191"/>
  <c r="C195" i="191"/>
  <c r="A195" i="191"/>
  <c r="C194" i="191"/>
  <c r="A194" i="191"/>
  <c r="C193" i="191"/>
  <c r="A193" i="191"/>
  <c r="C192" i="191"/>
  <c r="A192" i="191"/>
  <c r="C191" i="191"/>
  <c r="A191" i="191"/>
  <c r="C190" i="191"/>
  <c r="A190" i="191"/>
  <c r="C189" i="191"/>
  <c r="A189" i="191"/>
  <c r="B259" i="190"/>
  <c r="B260" i="190"/>
  <c r="B261" i="190"/>
  <c r="B262" i="190"/>
  <c r="B263" i="190"/>
  <c r="B264" i="190"/>
  <c r="B265" i="190"/>
  <c r="B266" i="190"/>
  <c r="B267" i="190"/>
  <c r="B268" i="190"/>
  <c r="B269" i="190"/>
  <c r="B270" i="190"/>
  <c r="B271" i="190"/>
  <c r="B272" i="190"/>
  <c r="B273" i="190"/>
  <c r="B274" i="190"/>
  <c r="B275" i="190"/>
  <c r="B276" i="190"/>
  <c r="B277" i="190"/>
  <c r="B258" i="190"/>
  <c r="B236" i="190"/>
  <c r="B237" i="190"/>
  <c r="B238" i="190"/>
  <c r="B239" i="190"/>
  <c r="B240" i="190"/>
  <c r="B241" i="190"/>
  <c r="B242" i="190"/>
  <c r="B243" i="190"/>
  <c r="B244" i="190"/>
  <c r="B245" i="190"/>
  <c r="B246" i="190"/>
  <c r="B247" i="190"/>
  <c r="B248" i="190"/>
  <c r="B249" i="190"/>
  <c r="B250" i="190"/>
  <c r="B251" i="190"/>
  <c r="B252" i="190"/>
  <c r="B253" i="190"/>
  <c r="B254" i="190"/>
  <c r="B235" i="190"/>
  <c r="B213" i="190"/>
  <c r="B214" i="190"/>
  <c r="B215" i="190"/>
  <c r="B216" i="190"/>
  <c r="B217" i="190"/>
  <c r="B218" i="190"/>
  <c r="B219" i="190"/>
  <c r="B220" i="190"/>
  <c r="B221" i="190"/>
  <c r="B222" i="190"/>
  <c r="B223" i="190"/>
  <c r="B224" i="190"/>
  <c r="B225" i="190"/>
  <c r="B226" i="190"/>
  <c r="B227" i="190"/>
  <c r="B228" i="190"/>
  <c r="B229" i="190"/>
  <c r="B230" i="190"/>
  <c r="B231" i="190"/>
  <c r="B212" i="190"/>
  <c r="B190" i="190"/>
  <c r="B191" i="190"/>
  <c r="B192" i="190"/>
  <c r="B193" i="190"/>
  <c r="B194" i="190"/>
  <c r="B195" i="190"/>
  <c r="B196" i="190"/>
  <c r="B197" i="190"/>
  <c r="B198" i="190"/>
  <c r="B199" i="190"/>
  <c r="B200" i="190"/>
  <c r="B201" i="190"/>
  <c r="B202" i="190"/>
  <c r="B203" i="190"/>
  <c r="B204" i="190"/>
  <c r="B205" i="190"/>
  <c r="B206" i="190"/>
  <c r="B207" i="190"/>
  <c r="B208" i="190"/>
  <c r="B189" i="190"/>
  <c r="C277" i="190"/>
  <c r="A277" i="190"/>
  <c r="C276" i="190"/>
  <c r="A276" i="190"/>
  <c r="C275" i="190"/>
  <c r="A275" i="190"/>
  <c r="C274" i="190"/>
  <c r="A274" i="190"/>
  <c r="C273" i="190"/>
  <c r="A273" i="190"/>
  <c r="C272" i="190"/>
  <c r="A272" i="190"/>
  <c r="C271" i="190"/>
  <c r="A271" i="190"/>
  <c r="C270" i="190"/>
  <c r="A270" i="190"/>
  <c r="C269" i="190"/>
  <c r="A269" i="190"/>
  <c r="C268" i="190"/>
  <c r="A268" i="190"/>
  <c r="C267" i="190"/>
  <c r="A267" i="190"/>
  <c r="C266" i="190"/>
  <c r="A266" i="190"/>
  <c r="C265" i="190"/>
  <c r="A265" i="190"/>
  <c r="C264" i="190"/>
  <c r="A264" i="190"/>
  <c r="C263" i="190"/>
  <c r="A263" i="190"/>
  <c r="C262" i="190"/>
  <c r="A262" i="190"/>
  <c r="C261" i="190"/>
  <c r="A261" i="190"/>
  <c r="C260" i="190"/>
  <c r="A260" i="190"/>
  <c r="C259" i="190"/>
  <c r="A259" i="190"/>
  <c r="C258" i="190"/>
  <c r="A258" i="190"/>
  <c r="C254" i="190"/>
  <c r="A254" i="190"/>
  <c r="C253" i="190"/>
  <c r="A253" i="190"/>
  <c r="C252" i="190"/>
  <c r="A252" i="190"/>
  <c r="C251" i="190"/>
  <c r="A251" i="190"/>
  <c r="C250" i="190"/>
  <c r="A250" i="190"/>
  <c r="C249" i="190"/>
  <c r="A249" i="190"/>
  <c r="C248" i="190"/>
  <c r="A248" i="190"/>
  <c r="C247" i="190"/>
  <c r="A247" i="190"/>
  <c r="C246" i="190"/>
  <c r="A246" i="190"/>
  <c r="C245" i="190"/>
  <c r="A245" i="190"/>
  <c r="C244" i="190"/>
  <c r="A244" i="190"/>
  <c r="C243" i="190"/>
  <c r="A243" i="190"/>
  <c r="C242" i="190"/>
  <c r="A242" i="190"/>
  <c r="C241" i="190"/>
  <c r="A241" i="190"/>
  <c r="C240" i="190"/>
  <c r="A240" i="190"/>
  <c r="C239" i="190"/>
  <c r="A239" i="190"/>
  <c r="C238" i="190"/>
  <c r="A238" i="190"/>
  <c r="C237" i="190"/>
  <c r="A237" i="190"/>
  <c r="C236" i="190"/>
  <c r="A236" i="190"/>
  <c r="C235" i="190"/>
  <c r="A235" i="190"/>
  <c r="C231" i="190"/>
  <c r="A231" i="190"/>
  <c r="C230" i="190"/>
  <c r="A230" i="190"/>
  <c r="C229" i="190"/>
  <c r="A229" i="190"/>
  <c r="C228" i="190"/>
  <c r="A228" i="190"/>
  <c r="C227" i="190"/>
  <c r="A227" i="190"/>
  <c r="C226" i="190"/>
  <c r="A226" i="190"/>
  <c r="C225" i="190"/>
  <c r="A225" i="190"/>
  <c r="C224" i="190"/>
  <c r="A224" i="190"/>
  <c r="C223" i="190"/>
  <c r="A223" i="190"/>
  <c r="C222" i="190"/>
  <c r="A222" i="190"/>
  <c r="C221" i="190"/>
  <c r="A221" i="190"/>
  <c r="C220" i="190"/>
  <c r="A220" i="190"/>
  <c r="C219" i="190"/>
  <c r="A219" i="190"/>
  <c r="C218" i="190"/>
  <c r="A218" i="190"/>
  <c r="C217" i="190"/>
  <c r="A217" i="190"/>
  <c r="C216" i="190"/>
  <c r="A216" i="190"/>
  <c r="C215" i="190"/>
  <c r="A215" i="190"/>
  <c r="C214" i="190"/>
  <c r="A214" i="190"/>
  <c r="C213" i="190"/>
  <c r="A213" i="190"/>
  <c r="C212" i="190"/>
  <c r="A212" i="190"/>
  <c r="C208" i="190"/>
  <c r="A208" i="190"/>
  <c r="C207" i="190"/>
  <c r="A207" i="190"/>
  <c r="C206" i="190"/>
  <c r="A206" i="190"/>
  <c r="C205" i="190"/>
  <c r="A205" i="190"/>
  <c r="C204" i="190"/>
  <c r="A204" i="190"/>
  <c r="C203" i="190"/>
  <c r="A203" i="190"/>
  <c r="C202" i="190"/>
  <c r="A202" i="190"/>
  <c r="C201" i="190"/>
  <c r="A201" i="190"/>
  <c r="C200" i="190"/>
  <c r="A200" i="190"/>
  <c r="C199" i="190"/>
  <c r="A199" i="190"/>
  <c r="C198" i="190"/>
  <c r="A198" i="190"/>
  <c r="C197" i="190"/>
  <c r="A197" i="190"/>
  <c r="C196" i="190"/>
  <c r="A196" i="190"/>
  <c r="C195" i="190"/>
  <c r="A195" i="190"/>
  <c r="C194" i="190"/>
  <c r="A194" i="190"/>
  <c r="C193" i="190"/>
  <c r="A193" i="190"/>
  <c r="C192" i="190"/>
  <c r="A192" i="190"/>
  <c r="C191" i="190"/>
  <c r="A191" i="190"/>
  <c r="C190" i="190"/>
  <c r="A190" i="190"/>
  <c r="C189" i="190"/>
  <c r="A189" i="190"/>
  <c r="B259" i="189"/>
  <c r="B260" i="189"/>
  <c r="B261" i="189"/>
  <c r="B262" i="189"/>
  <c r="B263" i="189"/>
  <c r="B264" i="189"/>
  <c r="B265" i="189"/>
  <c r="B266" i="189"/>
  <c r="B267" i="189"/>
  <c r="B268" i="189"/>
  <c r="B269" i="189"/>
  <c r="B270" i="189"/>
  <c r="B271" i="189"/>
  <c r="B272" i="189"/>
  <c r="B273" i="189"/>
  <c r="B274" i="189"/>
  <c r="B275" i="189"/>
  <c r="B276" i="189"/>
  <c r="B277" i="189"/>
  <c r="B258" i="189"/>
  <c r="B236" i="189"/>
  <c r="B237" i="189"/>
  <c r="B238" i="189"/>
  <c r="B239" i="189"/>
  <c r="B240" i="189"/>
  <c r="B241" i="189"/>
  <c r="B242" i="189"/>
  <c r="B243" i="189"/>
  <c r="B244" i="189"/>
  <c r="B245" i="189"/>
  <c r="B246" i="189"/>
  <c r="B247" i="189"/>
  <c r="B248" i="189"/>
  <c r="B249" i="189"/>
  <c r="B250" i="189"/>
  <c r="B251" i="189"/>
  <c r="B252" i="189"/>
  <c r="B253" i="189"/>
  <c r="B254" i="189"/>
  <c r="B235" i="189"/>
  <c r="B213" i="189"/>
  <c r="B214" i="189"/>
  <c r="B215" i="189"/>
  <c r="B216" i="189"/>
  <c r="B217" i="189"/>
  <c r="B218" i="189"/>
  <c r="B219" i="189"/>
  <c r="B220" i="189"/>
  <c r="B221" i="189"/>
  <c r="B222" i="189"/>
  <c r="B223" i="189"/>
  <c r="B224" i="189"/>
  <c r="B225" i="189"/>
  <c r="B226" i="189"/>
  <c r="B227" i="189"/>
  <c r="B228" i="189"/>
  <c r="B229" i="189"/>
  <c r="B230" i="189"/>
  <c r="B231" i="189"/>
  <c r="B212" i="189"/>
  <c r="B190" i="189"/>
  <c r="B191" i="189"/>
  <c r="B192" i="189"/>
  <c r="B193" i="189"/>
  <c r="B194" i="189"/>
  <c r="B195" i="189"/>
  <c r="B196" i="189"/>
  <c r="B197" i="189"/>
  <c r="B198" i="189"/>
  <c r="B199" i="189"/>
  <c r="B200" i="189"/>
  <c r="B201" i="189"/>
  <c r="B202" i="189"/>
  <c r="B203" i="189"/>
  <c r="B204" i="189"/>
  <c r="B205" i="189"/>
  <c r="B206" i="189"/>
  <c r="B207" i="189"/>
  <c r="B208" i="189"/>
  <c r="B189" i="189"/>
  <c r="C277" i="189"/>
  <c r="A277" i="189"/>
  <c r="C276" i="189"/>
  <c r="A276" i="189"/>
  <c r="C275" i="189"/>
  <c r="A275" i="189"/>
  <c r="C274" i="189"/>
  <c r="A274" i="189"/>
  <c r="C273" i="189"/>
  <c r="A273" i="189"/>
  <c r="C272" i="189"/>
  <c r="A272" i="189"/>
  <c r="C271" i="189"/>
  <c r="A271" i="189"/>
  <c r="C270" i="189"/>
  <c r="A270" i="189"/>
  <c r="C269" i="189"/>
  <c r="A269" i="189"/>
  <c r="C268" i="189"/>
  <c r="A268" i="189"/>
  <c r="C267" i="189"/>
  <c r="A267" i="189"/>
  <c r="C266" i="189"/>
  <c r="A266" i="189"/>
  <c r="C265" i="189"/>
  <c r="A265" i="189"/>
  <c r="C264" i="189"/>
  <c r="A264" i="189"/>
  <c r="C263" i="189"/>
  <c r="A263" i="189"/>
  <c r="C262" i="189"/>
  <c r="A262" i="189"/>
  <c r="C261" i="189"/>
  <c r="A261" i="189"/>
  <c r="C260" i="189"/>
  <c r="A260" i="189"/>
  <c r="C259" i="189"/>
  <c r="A259" i="189"/>
  <c r="C258" i="189"/>
  <c r="A258" i="189"/>
  <c r="C254" i="189"/>
  <c r="A254" i="189"/>
  <c r="C253" i="189"/>
  <c r="A253" i="189"/>
  <c r="C252" i="189"/>
  <c r="A252" i="189"/>
  <c r="C251" i="189"/>
  <c r="A251" i="189"/>
  <c r="C250" i="189"/>
  <c r="A250" i="189"/>
  <c r="C249" i="189"/>
  <c r="A249" i="189"/>
  <c r="C248" i="189"/>
  <c r="A248" i="189"/>
  <c r="C247" i="189"/>
  <c r="A247" i="189"/>
  <c r="C246" i="189"/>
  <c r="A246" i="189"/>
  <c r="C245" i="189"/>
  <c r="A245" i="189"/>
  <c r="C244" i="189"/>
  <c r="A244" i="189"/>
  <c r="C243" i="189"/>
  <c r="A243" i="189"/>
  <c r="C242" i="189"/>
  <c r="A242" i="189"/>
  <c r="C241" i="189"/>
  <c r="A241" i="189"/>
  <c r="C240" i="189"/>
  <c r="A240" i="189"/>
  <c r="C239" i="189"/>
  <c r="A239" i="189"/>
  <c r="C238" i="189"/>
  <c r="A238" i="189"/>
  <c r="C237" i="189"/>
  <c r="A237" i="189"/>
  <c r="C236" i="189"/>
  <c r="A236" i="189"/>
  <c r="C235" i="189"/>
  <c r="A235" i="189"/>
  <c r="C231" i="189"/>
  <c r="A231" i="189"/>
  <c r="C230" i="189"/>
  <c r="A230" i="189"/>
  <c r="C229" i="189"/>
  <c r="A229" i="189"/>
  <c r="C228" i="189"/>
  <c r="A228" i="189"/>
  <c r="C227" i="189"/>
  <c r="A227" i="189"/>
  <c r="C226" i="189"/>
  <c r="A226" i="189"/>
  <c r="C225" i="189"/>
  <c r="A225" i="189"/>
  <c r="C224" i="189"/>
  <c r="A224" i="189"/>
  <c r="C223" i="189"/>
  <c r="A223" i="189"/>
  <c r="C222" i="189"/>
  <c r="A222" i="189"/>
  <c r="C221" i="189"/>
  <c r="A221" i="189"/>
  <c r="C220" i="189"/>
  <c r="A220" i="189"/>
  <c r="C219" i="189"/>
  <c r="A219" i="189"/>
  <c r="C218" i="189"/>
  <c r="A218" i="189"/>
  <c r="C217" i="189"/>
  <c r="A217" i="189"/>
  <c r="C216" i="189"/>
  <c r="A216" i="189"/>
  <c r="C215" i="189"/>
  <c r="A215" i="189"/>
  <c r="C214" i="189"/>
  <c r="A214" i="189"/>
  <c r="C213" i="189"/>
  <c r="A213" i="189"/>
  <c r="C212" i="189"/>
  <c r="A212" i="189"/>
  <c r="C208" i="189"/>
  <c r="A208" i="189"/>
  <c r="C207" i="189"/>
  <c r="A207" i="189"/>
  <c r="C206" i="189"/>
  <c r="A206" i="189"/>
  <c r="C205" i="189"/>
  <c r="A205" i="189"/>
  <c r="C204" i="189"/>
  <c r="A204" i="189"/>
  <c r="C203" i="189"/>
  <c r="A203" i="189"/>
  <c r="C202" i="189"/>
  <c r="A202" i="189"/>
  <c r="C201" i="189"/>
  <c r="A201" i="189"/>
  <c r="C200" i="189"/>
  <c r="A200" i="189"/>
  <c r="C199" i="189"/>
  <c r="A199" i="189"/>
  <c r="C198" i="189"/>
  <c r="A198" i="189"/>
  <c r="C197" i="189"/>
  <c r="A197" i="189"/>
  <c r="C196" i="189"/>
  <c r="A196" i="189"/>
  <c r="C195" i="189"/>
  <c r="A195" i="189"/>
  <c r="C194" i="189"/>
  <c r="A194" i="189"/>
  <c r="C193" i="189"/>
  <c r="A193" i="189"/>
  <c r="C192" i="189"/>
  <c r="A192" i="189"/>
  <c r="C191" i="189"/>
  <c r="A191" i="189"/>
  <c r="C190" i="189"/>
  <c r="A190" i="189"/>
  <c r="C189" i="189"/>
  <c r="A189" i="189"/>
  <c r="B259" i="188"/>
  <c r="B260" i="188"/>
  <c r="B261" i="188"/>
  <c r="B262" i="188"/>
  <c r="B263" i="188"/>
  <c r="B264" i="188"/>
  <c r="B265" i="188"/>
  <c r="B266" i="188"/>
  <c r="B267" i="188"/>
  <c r="B268" i="188"/>
  <c r="B269" i="188"/>
  <c r="B270" i="188"/>
  <c r="B271" i="188"/>
  <c r="B272" i="188"/>
  <c r="B273" i="188"/>
  <c r="B274" i="188"/>
  <c r="B275" i="188"/>
  <c r="B276" i="188"/>
  <c r="B277" i="188"/>
  <c r="B258" i="188"/>
  <c r="B236" i="188"/>
  <c r="B237" i="188"/>
  <c r="B238" i="188"/>
  <c r="B239" i="188"/>
  <c r="B240" i="188"/>
  <c r="B241" i="188"/>
  <c r="B242" i="188"/>
  <c r="B243" i="188"/>
  <c r="B244" i="188"/>
  <c r="B245" i="188"/>
  <c r="B246" i="188"/>
  <c r="B247" i="188"/>
  <c r="B248" i="188"/>
  <c r="B249" i="188"/>
  <c r="B250" i="188"/>
  <c r="B251" i="188"/>
  <c r="B252" i="188"/>
  <c r="B253" i="188"/>
  <c r="B254" i="188"/>
  <c r="B235" i="188"/>
  <c r="B213" i="188"/>
  <c r="B214" i="188"/>
  <c r="B215" i="188"/>
  <c r="B216" i="188"/>
  <c r="B217" i="188"/>
  <c r="B218" i="188"/>
  <c r="B219" i="188"/>
  <c r="B220" i="188"/>
  <c r="B221" i="188"/>
  <c r="B222" i="188"/>
  <c r="B223" i="188"/>
  <c r="B224" i="188"/>
  <c r="B225" i="188"/>
  <c r="B226" i="188"/>
  <c r="B227" i="188"/>
  <c r="B228" i="188"/>
  <c r="B229" i="188"/>
  <c r="B230" i="188"/>
  <c r="B231" i="188"/>
  <c r="B212" i="188"/>
  <c r="B208" i="188"/>
  <c r="B190" i="188"/>
  <c r="B191" i="188"/>
  <c r="B192" i="188"/>
  <c r="B193" i="188"/>
  <c r="B194" i="188"/>
  <c r="B195" i="188"/>
  <c r="B196" i="188"/>
  <c r="B197" i="188"/>
  <c r="B198" i="188"/>
  <c r="B199" i="188"/>
  <c r="B200" i="188"/>
  <c r="B201" i="188"/>
  <c r="B202" i="188"/>
  <c r="B203" i="188"/>
  <c r="B204" i="188"/>
  <c r="B205" i="188"/>
  <c r="B206" i="188"/>
  <c r="B207" i="188"/>
  <c r="B189" i="188"/>
  <c r="C277" i="188"/>
  <c r="A277" i="188"/>
  <c r="C276" i="188"/>
  <c r="A276" i="188"/>
  <c r="C275" i="188"/>
  <c r="A275" i="188"/>
  <c r="C274" i="188"/>
  <c r="A274" i="188"/>
  <c r="C273" i="188"/>
  <c r="A273" i="188"/>
  <c r="C272" i="188"/>
  <c r="A272" i="188"/>
  <c r="C271" i="188"/>
  <c r="A271" i="188"/>
  <c r="C270" i="188"/>
  <c r="A270" i="188"/>
  <c r="C269" i="188"/>
  <c r="A269" i="188"/>
  <c r="C268" i="188"/>
  <c r="A268" i="188"/>
  <c r="C267" i="188"/>
  <c r="A267" i="188"/>
  <c r="C266" i="188"/>
  <c r="A266" i="188"/>
  <c r="C265" i="188"/>
  <c r="A265" i="188"/>
  <c r="C264" i="188"/>
  <c r="A264" i="188"/>
  <c r="C263" i="188"/>
  <c r="A263" i="188"/>
  <c r="C262" i="188"/>
  <c r="A262" i="188"/>
  <c r="C261" i="188"/>
  <c r="A261" i="188"/>
  <c r="C260" i="188"/>
  <c r="A260" i="188"/>
  <c r="C259" i="188"/>
  <c r="A259" i="188"/>
  <c r="C258" i="188"/>
  <c r="A258" i="188"/>
  <c r="C254" i="188"/>
  <c r="A254" i="188"/>
  <c r="C253" i="188"/>
  <c r="A253" i="188"/>
  <c r="C252" i="188"/>
  <c r="A252" i="188"/>
  <c r="C251" i="188"/>
  <c r="A251" i="188"/>
  <c r="C250" i="188"/>
  <c r="A250" i="188"/>
  <c r="C249" i="188"/>
  <c r="A249" i="188"/>
  <c r="C248" i="188"/>
  <c r="A248" i="188"/>
  <c r="C247" i="188"/>
  <c r="A247" i="188"/>
  <c r="C246" i="188"/>
  <c r="A246" i="188"/>
  <c r="C245" i="188"/>
  <c r="A245" i="188"/>
  <c r="C244" i="188"/>
  <c r="A244" i="188"/>
  <c r="C243" i="188"/>
  <c r="A243" i="188"/>
  <c r="C242" i="188"/>
  <c r="A242" i="188"/>
  <c r="C241" i="188"/>
  <c r="A241" i="188"/>
  <c r="C240" i="188"/>
  <c r="A240" i="188"/>
  <c r="C239" i="188"/>
  <c r="A239" i="188"/>
  <c r="C238" i="188"/>
  <c r="A238" i="188"/>
  <c r="C237" i="188"/>
  <c r="A237" i="188"/>
  <c r="C236" i="188"/>
  <c r="A236" i="188"/>
  <c r="C235" i="188"/>
  <c r="A235" i="188"/>
  <c r="C231" i="188"/>
  <c r="A231" i="188"/>
  <c r="C230" i="188"/>
  <c r="A230" i="188"/>
  <c r="C229" i="188"/>
  <c r="A229" i="188"/>
  <c r="C228" i="188"/>
  <c r="A228" i="188"/>
  <c r="C227" i="188"/>
  <c r="A227" i="188"/>
  <c r="C226" i="188"/>
  <c r="A226" i="188"/>
  <c r="C225" i="188"/>
  <c r="A225" i="188"/>
  <c r="C224" i="188"/>
  <c r="A224" i="188"/>
  <c r="C223" i="188"/>
  <c r="A223" i="188"/>
  <c r="C222" i="188"/>
  <c r="A222" i="188"/>
  <c r="C221" i="188"/>
  <c r="A221" i="188"/>
  <c r="C220" i="188"/>
  <c r="A220" i="188"/>
  <c r="C219" i="188"/>
  <c r="A219" i="188"/>
  <c r="C218" i="188"/>
  <c r="A218" i="188"/>
  <c r="C217" i="188"/>
  <c r="A217" i="188"/>
  <c r="C216" i="188"/>
  <c r="A216" i="188"/>
  <c r="C215" i="188"/>
  <c r="A215" i="188"/>
  <c r="C214" i="188"/>
  <c r="A214" i="188"/>
  <c r="C213" i="188"/>
  <c r="A213" i="188"/>
  <c r="C212" i="188"/>
  <c r="A212" i="188"/>
  <c r="C208" i="188"/>
  <c r="A208" i="188"/>
  <c r="C207" i="188"/>
  <c r="A207" i="188"/>
  <c r="C206" i="188"/>
  <c r="A206" i="188"/>
  <c r="C205" i="188"/>
  <c r="A205" i="188"/>
  <c r="C204" i="188"/>
  <c r="A204" i="188"/>
  <c r="C203" i="188"/>
  <c r="A203" i="188"/>
  <c r="C202" i="188"/>
  <c r="A202" i="188"/>
  <c r="C201" i="188"/>
  <c r="A201" i="188"/>
  <c r="C200" i="188"/>
  <c r="A200" i="188"/>
  <c r="C199" i="188"/>
  <c r="A199" i="188"/>
  <c r="C198" i="188"/>
  <c r="A198" i="188"/>
  <c r="C197" i="188"/>
  <c r="A197" i="188"/>
  <c r="C196" i="188"/>
  <c r="A196" i="188"/>
  <c r="C195" i="188"/>
  <c r="A195" i="188"/>
  <c r="C194" i="188"/>
  <c r="A194" i="188"/>
  <c r="C193" i="188"/>
  <c r="A193" i="188"/>
  <c r="C192" i="188"/>
  <c r="A192" i="188"/>
  <c r="C191" i="188"/>
  <c r="A191" i="188"/>
  <c r="C190" i="188"/>
  <c r="A190" i="188"/>
  <c r="C189" i="188"/>
  <c r="A189" i="188"/>
  <c r="B259" i="187"/>
  <c r="B260" i="187"/>
  <c r="B261" i="187"/>
  <c r="B262" i="187"/>
  <c r="B263" i="187"/>
  <c r="B264" i="187"/>
  <c r="B265" i="187"/>
  <c r="B266" i="187"/>
  <c r="B267" i="187"/>
  <c r="B268" i="187"/>
  <c r="B269" i="187"/>
  <c r="B270" i="187"/>
  <c r="B271" i="187"/>
  <c r="B272" i="187"/>
  <c r="B273" i="187"/>
  <c r="B274" i="187"/>
  <c r="B275" i="187"/>
  <c r="B276" i="187"/>
  <c r="B277" i="187"/>
  <c r="B258" i="187"/>
  <c r="B236" i="187"/>
  <c r="B237" i="187"/>
  <c r="B238" i="187"/>
  <c r="B239" i="187"/>
  <c r="B240" i="187"/>
  <c r="B241" i="187"/>
  <c r="B242" i="187"/>
  <c r="B243" i="187"/>
  <c r="B244" i="187"/>
  <c r="B245" i="187"/>
  <c r="B246" i="187"/>
  <c r="B247" i="187"/>
  <c r="B248" i="187"/>
  <c r="B249" i="187"/>
  <c r="B250" i="187"/>
  <c r="B251" i="187"/>
  <c r="B252" i="187"/>
  <c r="B253" i="187"/>
  <c r="B254" i="187"/>
  <c r="B235" i="187"/>
  <c r="B213" i="187"/>
  <c r="B214" i="187"/>
  <c r="B215" i="187"/>
  <c r="B216" i="187"/>
  <c r="B217" i="187"/>
  <c r="B218" i="187"/>
  <c r="B219" i="187"/>
  <c r="B220" i="187"/>
  <c r="B221" i="187"/>
  <c r="B222" i="187"/>
  <c r="B223" i="187"/>
  <c r="B224" i="187"/>
  <c r="B225" i="187"/>
  <c r="B226" i="187"/>
  <c r="B227" i="187"/>
  <c r="B228" i="187"/>
  <c r="B229" i="187"/>
  <c r="B230" i="187"/>
  <c r="B231" i="187"/>
  <c r="B212" i="187"/>
  <c r="B190" i="187"/>
  <c r="B191" i="187"/>
  <c r="B192" i="187"/>
  <c r="B193" i="187"/>
  <c r="B194" i="187"/>
  <c r="B195" i="187"/>
  <c r="B196" i="187"/>
  <c r="B197" i="187"/>
  <c r="B198" i="187"/>
  <c r="B199" i="187"/>
  <c r="B200" i="187"/>
  <c r="B201" i="187"/>
  <c r="B202" i="187"/>
  <c r="B203" i="187"/>
  <c r="B204" i="187"/>
  <c r="B205" i="187"/>
  <c r="B206" i="187"/>
  <c r="B207" i="187"/>
  <c r="B208" i="187"/>
  <c r="B189" i="187"/>
  <c r="C277" i="187"/>
  <c r="A277" i="187"/>
  <c r="C276" i="187"/>
  <c r="A276" i="187"/>
  <c r="C275" i="187"/>
  <c r="A275" i="187"/>
  <c r="C274" i="187"/>
  <c r="A274" i="187"/>
  <c r="C273" i="187"/>
  <c r="A273" i="187"/>
  <c r="C272" i="187"/>
  <c r="A272" i="187"/>
  <c r="C271" i="187"/>
  <c r="A271" i="187"/>
  <c r="C270" i="187"/>
  <c r="A270" i="187"/>
  <c r="C269" i="187"/>
  <c r="A269" i="187"/>
  <c r="C268" i="187"/>
  <c r="A268" i="187"/>
  <c r="C267" i="187"/>
  <c r="A267" i="187"/>
  <c r="C266" i="187"/>
  <c r="A266" i="187"/>
  <c r="C265" i="187"/>
  <c r="A265" i="187"/>
  <c r="C264" i="187"/>
  <c r="A264" i="187"/>
  <c r="C263" i="187"/>
  <c r="A263" i="187"/>
  <c r="C262" i="187"/>
  <c r="A262" i="187"/>
  <c r="C261" i="187"/>
  <c r="A261" i="187"/>
  <c r="C260" i="187"/>
  <c r="A260" i="187"/>
  <c r="C259" i="187"/>
  <c r="A259" i="187"/>
  <c r="C258" i="187"/>
  <c r="A258" i="187"/>
  <c r="C254" i="187"/>
  <c r="A254" i="187"/>
  <c r="C253" i="187"/>
  <c r="A253" i="187"/>
  <c r="C252" i="187"/>
  <c r="A252" i="187"/>
  <c r="C251" i="187"/>
  <c r="A251" i="187"/>
  <c r="C250" i="187"/>
  <c r="A250" i="187"/>
  <c r="C249" i="187"/>
  <c r="A249" i="187"/>
  <c r="C248" i="187"/>
  <c r="A248" i="187"/>
  <c r="C247" i="187"/>
  <c r="A247" i="187"/>
  <c r="C246" i="187"/>
  <c r="A246" i="187"/>
  <c r="C245" i="187"/>
  <c r="A245" i="187"/>
  <c r="C244" i="187"/>
  <c r="A244" i="187"/>
  <c r="C243" i="187"/>
  <c r="A243" i="187"/>
  <c r="C242" i="187"/>
  <c r="A242" i="187"/>
  <c r="C241" i="187"/>
  <c r="A241" i="187"/>
  <c r="C240" i="187"/>
  <c r="A240" i="187"/>
  <c r="C239" i="187"/>
  <c r="A239" i="187"/>
  <c r="C238" i="187"/>
  <c r="A238" i="187"/>
  <c r="C237" i="187"/>
  <c r="A237" i="187"/>
  <c r="C236" i="187"/>
  <c r="A236" i="187"/>
  <c r="C235" i="187"/>
  <c r="A235" i="187"/>
  <c r="C231" i="187"/>
  <c r="A231" i="187"/>
  <c r="C230" i="187"/>
  <c r="A230" i="187"/>
  <c r="C229" i="187"/>
  <c r="A229" i="187"/>
  <c r="C228" i="187"/>
  <c r="A228" i="187"/>
  <c r="C227" i="187"/>
  <c r="A227" i="187"/>
  <c r="C226" i="187"/>
  <c r="A226" i="187"/>
  <c r="C225" i="187"/>
  <c r="A225" i="187"/>
  <c r="C224" i="187"/>
  <c r="A224" i="187"/>
  <c r="C223" i="187"/>
  <c r="A223" i="187"/>
  <c r="C222" i="187"/>
  <c r="A222" i="187"/>
  <c r="C221" i="187"/>
  <c r="A221" i="187"/>
  <c r="C220" i="187"/>
  <c r="A220" i="187"/>
  <c r="C219" i="187"/>
  <c r="A219" i="187"/>
  <c r="C218" i="187"/>
  <c r="A218" i="187"/>
  <c r="C217" i="187"/>
  <c r="A217" i="187"/>
  <c r="C216" i="187"/>
  <c r="A216" i="187"/>
  <c r="C215" i="187"/>
  <c r="A215" i="187"/>
  <c r="C214" i="187"/>
  <c r="A214" i="187"/>
  <c r="C213" i="187"/>
  <c r="A213" i="187"/>
  <c r="C212" i="187"/>
  <c r="A212" i="187"/>
  <c r="C208" i="187"/>
  <c r="A208" i="187"/>
  <c r="C207" i="187"/>
  <c r="A207" i="187"/>
  <c r="C206" i="187"/>
  <c r="A206" i="187"/>
  <c r="C205" i="187"/>
  <c r="A205" i="187"/>
  <c r="C204" i="187"/>
  <c r="A204" i="187"/>
  <c r="C203" i="187"/>
  <c r="A203" i="187"/>
  <c r="C202" i="187"/>
  <c r="A202" i="187"/>
  <c r="C201" i="187"/>
  <c r="A201" i="187"/>
  <c r="C200" i="187"/>
  <c r="A200" i="187"/>
  <c r="C199" i="187"/>
  <c r="A199" i="187"/>
  <c r="C198" i="187"/>
  <c r="A198" i="187"/>
  <c r="C197" i="187"/>
  <c r="A197" i="187"/>
  <c r="C196" i="187"/>
  <c r="A196" i="187"/>
  <c r="C195" i="187"/>
  <c r="A195" i="187"/>
  <c r="C194" i="187"/>
  <c r="A194" i="187"/>
  <c r="C193" i="187"/>
  <c r="A193" i="187"/>
  <c r="C192" i="187"/>
  <c r="A192" i="187"/>
  <c r="C191" i="187"/>
  <c r="A191" i="187"/>
  <c r="C190" i="187"/>
  <c r="A190" i="187"/>
  <c r="C189" i="187"/>
  <c r="A189" i="187"/>
  <c r="B259" i="186"/>
  <c r="B260" i="186"/>
  <c r="B261" i="186"/>
  <c r="B262" i="186"/>
  <c r="B263" i="186"/>
  <c r="B264" i="186"/>
  <c r="B265" i="186"/>
  <c r="B266" i="186"/>
  <c r="B267" i="186"/>
  <c r="B268" i="186"/>
  <c r="B269" i="186"/>
  <c r="B270" i="186"/>
  <c r="B271" i="186"/>
  <c r="B272" i="186"/>
  <c r="B273" i="186"/>
  <c r="B274" i="186"/>
  <c r="B275" i="186"/>
  <c r="B276" i="186"/>
  <c r="B277" i="186"/>
  <c r="B258" i="186"/>
  <c r="B236" i="186"/>
  <c r="B237" i="186"/>
  <c r="B238" i="186"/>
  <c r="B239" i="186"/>
  <c r="B240" i="186"/>
  <c r="B241" i="186"/>
  <c r="B242" i="186"/>
  <c r="B243" i="186"/>
  <c r="B244" i="186"/>
  <c r="B245" i="186"/>
  <c r="B246" i="186"/>
  <c r="B247" i="186"/>
  <c r="B248" i="186"/>
  <c r="B249" i="186"/>
  <c r="B250" i="186"/>
  <c r="B251" i="186"/>
  <c r="B252" i="186"/>
  <c r="B253" i="186"/>
  <c r="B254" i="186"/>
  <c r="B235" i="186"/>
  <c r="B213" i="186"/>
  <c r="B214" i="186"/>
  <c r="B215" i="186"/>
  <c r="B216" i="186"/>
  <c r="B217" i="186"/>
  <c r="B218" i="186"/>
  <c r="B219" i="186"/>
  <c r="B220" i="186"/>
  <c r="B221" i="186"/>
  <c r="B222" i="186"/>
  <c r="B223" i="186"/>
  <c r="B224" i="186"/>
  <c r="B225" i="186"/>
  <c r="B226" i="186"/>
  <c r="B227" i="186"/>
  <c r="B228" i="186"/>
  <c r="B229" i="186"/>
  <c r="B230" i="186"/>
  <c r="B231" i="186"/>
  <c r="B212" i="186"/>
  <c r="B190" i="186"/>
  <c r="B191" i="186"/>
  <c r="B192" i="186"/>
  <c r="B193" i="186"/>
  <c r="B194" i="186"/>
  <c r="B195" i="186"/>
  <c r="B196" i="186"/>
  <c r="B197" i="186"/>
  <c r="B198" i="186"/>
  <c r="B199" i="186"/>
  <c r="B200" i="186"/>
  <c r="B201" i="186"/>
  <c r="B202" i="186"/>
  <c r="B203" i="186"/>
  <c r="B204" i="186"/>
  <c r="B205" i="186"/>
  <c r="B206" i="186"/>
  <c r="B207" i="186"/>
  <c r="B208" i="186"/>
  <c r="B189" i="186"/>
  <c r="C277" i="186"/>
  <c r="A277" i="186"/>
  <c r="C276" i="186"/>
  <c r="A276" i="186"/>
  <c r="C275" i="186"/>
  <c r="A275" i="186"/>
  <c r="C274" i="186"/>
  <c r="A274" i="186"/>
  <c r="C273" i="186"/>
  <c r="A273" i="186"/>
  <c r="C272" i="186"/>
  <c r="A272" i="186"/>
  <c r="C271" i="186"/>
  <c r="A271" i="186"/>
  <c r="C270" i="186"/>
  <c r="A270" i="186"/>
  <c r="C269" i="186"/>
  <c r="A269" i="186"/>
  <c r="C268" i="186"/>
  <c r="A268" i="186"/>
  <c r="C267" i="186"/>
  <c r="A267" i="186"/>
  <c r="C266" i="186"/>
  <c r="A266" i="186"/>
  <c r="C265" i="186"/>
  <c r="A265" i="186"/>
  <c r="C264" i="186"/>
  <c r="A264" i="186"/>
  <c r="C263" i="186"/>
  <c r="A263" i="186"/>
  <c r="C262" i="186"/>
  <c r="A262" i="186"/>
  <c r="C261" i="186"/>
  <c r="A261" i="186"/>
  <c r="C260" i="186"/>
  <c r="A260" i="186"/>
  <c r="C259" i="186"/>
  <c r="A259" i="186"/>
  <c r="C258" i="186"/>
  <c r="A258" i="186"/>
  <c r="C254" i="186"/>
  <c r="A254" i="186"/>
  <c r="C253" i="186"/>
  <c r="A253" i="186"/>
  <c r="C252" i="186"/>
  <c r="A252" i="186"/>
  <c r="C251" i="186"/>
  <c r="A251" i="186"/>
  <c r="C250" i="186"/>
  <c r="A250" i="186"/>
  <c r="C249" i="186"/>
  <c r="A249" i="186"/>
  <c r="C248" i="186"/>
  <c r="A248" i="186"/>
  <c r="C247" i="186"/>
  <c r="A247" i="186"/>
  <c r="C246" i="186"/>
  <c r="A246" i="186"/>
  <c r="C245" i="186"/>
  <c r="A245" i="186"/>
  <c r="C244" i="186"/>
  <c r="A244" i="186"/>
  <c r="C243" i="186"/>
  <c r="A243" i="186"/>
  <c r="C242" i="186"/>
  <c r="A242" i="186"/>
  <c r="C241" i="186"/>
  <c r="A241" i="186"/>
  <c r="C240" i="186"/>
  <c r="A240" i="186"/>
  <c r="C239" i="186"/>
  <c r="A239" i="186"/>
  <c r="C238" i="186"/>
  <c r="A238" i="186"/>
  <c r="C237" i="186"/>
  <c r="A237" i="186"/>
  <c r="C236" i="186"/>
  <c r="A236" i="186"/>
  <c r="C235" i="186"/>
  <c r="A235" i="186"/>
  <c r="C231" i="186"/>
  <c r="A231" i="186"/>
  <c r="C230" i="186"/>
  <c r="A230" i="186"/>
  <c r="C229" i="186"/>
  <c r="A229" i="186"/>
  <c r="C228" i="186"/>
  <c r="A228" i="186"/>
  <c r="C227" i="186"/>
  <c r="A227" i="186"/>
  <c r="C226" i="186"/>
  <c r="A226" i="186"/>
  <c r="C225" i="186"/>
  <c r="A225" i="186"/>
  <c r="C224" i="186"/>
  <c r="A224" i="186"/>
  <c r="C223" i="186"/>
  <c r="A223" i="186"/>
  <c r="C222" i="186"/>
  <c r="A222" i="186"/>
  <c r="C221" i="186"/>
  <c r="A221" i="186"/>
  <c r="C220" i="186"/>
  <c r="A220" i="186"/>
  <c r="C219" i="186"/>
  <c r="A219" i="186"/>
  <c r="C218" i="186"/>
  <c r="A218" i="186"/>
  <c r="C217" i="186"/>
  <c r="A217" i="186"/>
  <c r="C216" i="186"/>
  <c r="A216" i="186"/>
  <c r="C215" i="186"/>
  <c r="A215" i="186"/>
  <c r="C214" i="186"/>
  <c r="A214" i="186"/>
  <c r="C213" i="186"/>
  <c r="A213" i="186"/>
  <c r="C212" i="186"/>
  <c r="A212" i="186"/>
  <c r="C208" i="186"/>
  <c r="A208" i="186"/>
  <c r="C207" i="186"/>
  <c r="A207" i="186"/>
  <c r="C206" i="186"/>
  <c r="A206" i="186"/>
  <c r="C205" i="186"/>
  <c r="A205" i="186"/>
  <c r="C204" i="186"/>
  <c r="A204" i="186"/>
  <c r="C203" i="186"/>
  <c r="A203" i="186"/>
  <c r="C202" i="186"/>
  <c r="A202" i="186"/>
  <c r="C201" i="186"/>
  <c r="A201" i="186"/>
  <c r="C200" i="186"/>
  <c r="A200" i="186"/>
  <c r="C199" i="186"/>
  <c r="A199" i="186"/>
  <c r="C198" i="186"/>
  <c r="A198" i="186"/>
  <c r="C197" i="186"/>
  <c r="A197" i="186"/>
  <c r="C196" i="186"/>
  <c r="A196" i="186"/>
  <c r="C195" i="186"/>
  <c r="A195" i="186"/>
  <c r="C194" i="186"/>
  <c r="A194" i="186"/>
  <c r="C193" i="186"/>
  <c r="A193" i="186"/>
  <c r="C192" i="186"/>
  <c r="A192" i="186"/>
  <c r="C191" i="186"/>
  <c r="A191" i="186"/>
  <c r="C190" i="186"/>
  <c r="A190" i="186"/>
  <c r="C189" i="186"/>
  <c r="A189" i="186"/>
  <c r="A259" i="181"/>
  <c r="A260" i="181"/>
  <c r="A261" i="181"/>
  <c r="A262" i="181"/>
  <c r="A263" i="181"/>
  <c r="A264" i="181"/>
  <c r="A265" i="181"/>
  <c r="A266" i="181"/>
  <c r="A267" i="181"/>
  <c r="A268" i="181"/>
  <c r="A269" i="181"/>
  <c r="A270" i="181"/>
  <c r="A271" i="181"/>
  <c r="A272" i="181"/>
  <c r="A273" i="181"/>
  <c r="A274" i="181"/>
  <c r="A275" i="181"/>
  <c r="A276" i="181"/>
  <c r="A277" i="181"/>
  <c r="A258" i="181"/>
  <c r="A236" i="181"/>
  <c r="A237" i="181"/>
  <c r="A238" i="181"/>
  <c r="A239" i="181"/>
  <c r="A240" i="181"/>
  <c r="A241" i="181"/>
  <c r="A242" i="181"/>
  <c r="A243" i="181"/>
  <c r="A244" i="181"/>
  <c r="A245" i="181"/>
  <c r="A246" i="181"/>
  <c r="A247" i="181"/>
  <c r="A248" i="181"/>
  <c r="A249" i="181"/>
  <c r="A250" i="181"/>
  <c r="A251" i="181"/>
  <c r="A252" i="181"/>
  <c r="A253" i="181"/>
  <c r="A254" i="181"/>
  <c r="A235" i="181"/>
  <c r="A213" i="181"/>
  <c r="A214" i="181"/>
  <c r="A215" i="181"/>
  <c r="A216" i="181"/>
  <c r="A217" i="181"/>
  <c r="A218" i="181"/>
  <c r="A219" i="181"/>
  <c r="A220" i="181"/>
  <c r="A221" i="181"/>
  <c r="A222" i="181"/>
  <c r="A223" i="181"/>
  <c r="A224" i="181"/>
  <c r="A225" i="181"/>
  <c r="A226" i="181"/>
  <c r="A227" i="181"/>
  <c r="A228" i="181"/>
  <c r="A229" i="181"/>
  <c r="A230" i="181"/>
  <c r="A231" i="181"/>
  <c r="A212" i="181"/>
  <c r="A213" i="183"/>
  <c r="A214" i="183"/>
  <c r="A215" i="183"/>
  <c r="A216" i="183"/>
  <c r="A217" i="183"/>
  <c r="A218" i="183"/>
  <c r="A219" i="183"/>
  <c r="A220" i="183"/>
  <c r="A221" i="183"/>
  <c r="A222" i="183"/>
  <c r="A223" i="183"/>
  <c r="A224" i="183"/>
  <c r="A225" i="183"/>
  <c r="A226" i="183"/>
  <c r="A227" i="183"/>
  <c r="A228" i="183"/>
  <c r="A229" i="183"/>
  <c r="A230" i="183"/>
  <c r="A231" i="183"/>
  <c r="A212" i="183"/>
  <c r="A236" i="183"/>
  <c r="A237" i="183"/>
  <c r="A238" i="183"/>
  <c r="A239" i="183"/>
  <c r="A240" i="183"/>
  <c r="A241" i="183"/>
  <c r="A242" i="183"/>
  <c r="A243" i="183"/>
  <c r="A244" i="183"/>
  <c r="A245" i="183"/>
  <c r="A246" i="183"/>
  <c r="A247" i="183"/>
  <c r="A248" i="183"/>
  <c r="A249" i="183"/>
  <c r="A250" i="183"/>
  <c r="A251" i="183"/>
  <c r="A252" i="183"/>
  <c r="A253" i="183"/>
  <c r="A254" i="183"/>
  <c r="A235" i="183"/>
  <c r="A259" i="183"/>
  <c r="A260" i="183"/>
  <c r="A261" i="183"/>
  <c r="A262" i="183"/>
  <c r="A263" i="183"/>
  <c r="A264" i="183"/>
  <c r="A265" i="183"/>
  <c r="A266" i="183"/>
  <c r="A267" i="183"/>
  <c r="A268" i="183"/>
  <c r="A269" i="183"/>
  <c r="A270" i="183"/>
  <c r="A271" i="183"/>
  <c r="A272" i="183"/>
  <c r="A273" i="183"/>
  <c r="A274" i="183"/>
  <c r="A275" i="183"/>
  <c r="A276" i="183"/>
  <c r="A277" i="183"/>
  <c r="A258" i="183"/>
  <c r="A259" i="184"/>
  <c r="A260" i="184"/>
  <c r="A261" i="184"/>
  <c r="A262" i="184"/>
  <c r="A263" i="184"/>
  <c r="A264" i="184"/>
  <c r="A265" i="184"/>
  <c r="A266" i="184"/>
  <c r="A267" i="184"/>
  <c r="A268" i="184"/>
  <c r="A269" i="184"/>
  <c r="A270" i="184"/>
  <c r="A271" i="184"/>
  <c r="A272" i="184"/>
  <c r="A273" i="184"/>
  <c r="A274" i="184"/>
  <c r="A275" i="184"/>
  <c r="A276" i="184"/>
  <c r="A277" i="184"/>
  <c r="A258" i="184"/>
  <c r="A236" i="184"/>
  <c r="A237" i="184"/>
  <c r="A238" i="184"/>
  <c r="A239" i="184"/>
  <c r="A240" i="184"/>
  <c r="A241" i="184"/>
  <c r="A242" i="184"/>
  <c r="A243" i="184"/>
  <c r="A244" i="184"/>
  <c r="A245" i="184"/>
  <c r="A246" i="184"/>
  <c r="A247" i="184"/>
  <c r="A248" i="184"/>
  <c r="A249" i="184"/>
  <c r="A250" i="184"/>
  <c r="A251" i="184"/>
  <c r="A252" i="184"/>
  <c r="A253" i="184"/>
  <c r="A254" i="184"/>
  <c r="A235" i="184"/>
  <c r="A213" i="184"/>
  <c r="A214" i="184"/>
  <c r="A215" i="184"/>
  <c r="A216" i="184"/>
  <c r="A217" i="184"/>
  <c r="A218" i="184"/>
  <c r="A219" i="184"/>
  <c r="A220" i="184"/>
  <c r="A221" i="184"/>
  <c r="A222" i="184"/>
  <c r="A223" i="184"/>
  <c r="A224" i="184"/>
  <c r="A225" i="184"/>
  <c r="A226" i="184"/>
  <c r="A227" i="184"/>
  <c r="A228" i="184"/>
  <c r="A229" i="184"/>
  <c r="A230" i="184"/>
  <c r="A231" i="184"/>
  <c r="A212" i="184"/>
  <c r="A213" i="185"/>
  <c r="A214" i="185"/>
  <c r="A215" i="185"/>
  <c r="A216" i="185"/>
  <c r="A217" i="185"/>
  <c r="A218" i="185"/>
  <c r="A219" i="185"/>
  <c r="A220" i="185"/>
  <c r="A221" i="185"/>
  <c r="A222" i="185"/>
  <c r="A223" i="185"/>
  <c r="A224" i="185"/>
  <c r="A225" i="185"/>
  <c r="A226" i="185"/>
  <c r="A227" i="185"/>
  <c r="A228" i="185"/>
  <c r="A229" i="185"/>
  <c r="A230" i="185"/>
  <c r="A231" i="185"/>
  <c r="A212" i="185"/>
  <c r="A236" i="185"/>
  <c r="A237" i="185"/>
  <c r="A238" i="185"/>
  <c r="A239" i="185"/>
  <c r="A240" i="185"/>
  <c r="A241" i="185"/>
  <c r="A242" i="185"/>
  <c r="A243" i="185"/>
  <c r="A244" i="185"/>
  <c r="A245" i="185"/>
  <c r="A246" i="185"/>
  <c r="A247" i="185"/>
  <c r="A248" i="185"/>
  <c r="A249" i="185"/>
  <c r="A250" i="185"/>
  <c r="A251" i="185"/>
  <c r="A252" i="185"/>
  <c r="A253" i="185"/>
  <c r="A254" i="185"/>
  <c r="A235" i="185"/>
  <c r="A259" i="185"/>
  <c r="A260" i="185"/>
  <c r="A261" i="185"/>
  <c r="A262" i="185"/>
  <c r="A263" i="185"/>
  <c r="A264" i="185"/>
  <c r="A265" i="185"/>
  <c r="A266" i="185"/>
  <c r="A267" i="185"/>
  <c r="A268" i="185"/>
  <c r="A269" i="185"/>
  <c r="A270" i="185"/>
  <c r="A271" i="185"/>
  <c r="A272" i="185"/>
  <c r="A273" i="185"/>
  <c r="A274" i="185"/>
  <c r="A275" i="185"/>
  <c r="A276" i="185"/>
  <c r="A277" i="185"/>
  <c r="A258" i="185"/>
  <c r="B259" i="185"/>
  <c r="B260" i="185"/>
  <c r="B261" i="185"/>
  <c r="B262" i="185"/>
  <c r="B263" i="185"/>
  <c r="B264" i="185"/>
  <c r="B265" i="185"/>
  <c r="B266" i="185"/>
  <c r="B267" i="185"/>
  <c r="B268" i="185"/>
  <c r="B269" i="185"/>
  <c r="B270" i="185"/>
  <c r="B271" i="185"/>
  <c r="B272" i="185"/>
  <c r="B273" i="185"/>
  <c r="B274" i="185"/>
  <c r="B275" i="185"/>
  <c r="B276" i="185"/>
  <c r="B258" i="185"/>
  <c r="B236" i="185"/>
  <c r="B237" i="185"/>
  <c r="B238" i="185"/>
  <c r="B239" i="185"/>
  <c r="B240" i="185"/>
  <c r="B241" i="185"/>
  <c r="B242" i="185"/>
  <c r="B243" i="185"/>
  <c r="B244" i="185"/>
  <c r="B245" i="185"/>
  <c r="B246" i="185"/>
  <c r="B247" i="185"/>
  <c r="B248" i="185"/>
  <c r="B249" i="185"/>
  <c r="B250" i="185"/>
  <c r="B251" i="185"/>
  <c r="B252" i="185"/>
  <c r="B253" i="185"/>
  <c r="B254" i="185"/>
  <c r="B235" i="185"/>
  <c r="B213" i="185"/>
  <c r="B214" i="185"/>
  <c r="B215" i="185"/>
  <c r="B216" i="185"/>
  <c r="B217" i="185"/>
  <c r="B218" i="185"/>
  <c r="B219" i="185"/>
  <c r="B220" i="185"/>
  <c r="B221" i="185"/>
  <c r="B222" i="185"/>
  <c r="B223" i="185"/>
  <c r="B224" i="185"/>
  <c r="B225" i="185"/>
  <c r="B226" i="185"/>
  <c r="B227" i="185"/>
  <c r="B228" i="185"/>
  <c r="B229" i="185"/>
  <c r="B230" i="185"/>
  <c r="B231" i="185"/>
  <c r="B212" i="185"/>
  <c r="B190" i="185"/>
  <c r="B191" i="185"/>
  <c r="B192" i="185"/>
  <c r="B193" i="185"/>
  <c r="B194" i="185"/>
  <c r="B195" i="185"/>
  <c r="B196" i="185"/>
  <c r="B197" i="185"/>
  <c r="B198" i="185"/>
  <c r="B199" i="185"/>
  <c r="B200" i="185"/>
  <c r="B201" i="185"/>
  <c r="B202" i="185"/>
  <c r="B203" i="185"/>
  <c r="B204" i="185"/>
  <c r="B205" i="185"/>
  <c r="B206" i="185"/>
  <c r="B207" i="185"/>
  <c r="B208" i="185"/>
  <c r="B189" i="185"/>
  <c r="C277" i="185"/>
  <c r="B277" i="185"/>
  <c r="C276" i="185"/>
  <c r="C275" i="185"/>
  <c r="C274" i="185"/>
  <c r="C273" i="185"/>
  <c r="C272" i="185"/>
  <c r="C271" i="185"/>
  <c r="C270" i="185"/>
  <c r="C269" i="185"/>
  <c r="C268" i="185"/>
  <c r="C267" i="185"/>
  <c r="C266" i="185"/>
  <c r="C265" i="185"/>
  <c r="C264" i="185"/>
  <c r="C263" i="185"/>
  <c r="C262" i="185"/>
  <c r="C261" i="185"/>
  <c r="C260" i="185"/>
  <c r="C259" i="185"/>
  <c r="C258" i="185"/>
  <c r="C254" i="185"/>
  <c r="C253" i="185"/>
  <c r="C252" i="185"/>
  <c r="C251" i="185"/>
  <c r="C250" i="185"/>
  <c r="C249" i="185"/>
  <c r="C248" i="185"/>
  <c r="C247" i="185"/>
  <c r="C246" i="185"/>
  <c r="C245" i="185"/>
  <c r="C244" i="185"/>
  <c r="C243" i="185"/>
  <c r="C242" i="185"/>
  <c r="C241" i="185"/>
  <c r="C240" i="185"/>
  <c r="C239" i="185"/>
  <c r="C238" i="185"/>
  <c r="C237" i="185"/>
  <c r="C236" i="185"/>
  <c r="C235" i="185"/>
  <c r="C231" i="185"/>
  <c r="C230" i="185"/>
  <c r="C229" i="185"/>
  <c r="C228" i="185"/>
  <c r="C227" i="185"/>
  <c r="C226" i="185"/>
  <c r="C225" i="185"/>
  <c r="C224" i="185"/>
  <c r="C223" i="185"/>
  <c r="C222" i="185"/>
  <c r="C221" i="185"/>
  <c r="C220" i="185"/>
  <c r="C219" i="185"/>
  <c r="C218" i="185"/>
  <c r="C217" i="185"/>
  <c r="C216" i="185"/>
  <c r="C215" i="185"/>
  <c r="C214" i="185"/>
  <c r="C213" i="185"/>
  <c r="C212" i="185"/>
  <c r="C208" i="185"/>
  <c r="A208" i="185"/>
  <c r="C207" i="185"/>
  <c r="A207" i="185"/>
  <c r="C206" i="185"/>
  <c r="A206" i="185"/>
  <c r="C205" i="185"/>
  <c r="A205" i="185"/>
  <c r="C204" i="185"/>
  <c r="A204" i="185"/>
  <c r="C203" i="185"/>
  <c r="A203" i="185"/>
  <c r="C202" i="185"/>
  <c r="A202" i="185"/>
  <c r="C201" i="185"/>
  <c r="A201" i="185"/>
  <c r="C200" i="185"/>
  <c r="A200" i="185"/>
  <c r="C199" i="185"/>
  <c r="A199" i="185"/>
  <c r="C198" i="185"/>
  <c r="A198" i="185"/>
  <c r="C197" i="185"/>
  <c r="A197" i="185"/>
  <c r="C196" i="185"/>
  <c r="A196" i="185"/>
  <c r="C195" i="185"/>
  <c r="A195" i="185"/>
  <c r="C194" i="185"/>
  <c r="A194" i="185"/>
  <c r="C193" i="185"/>
  <c r="A193" i="185"/>
  <c r="C192" i="185"/>
  <c r="A192" i="185"/>
  <c r="C191" i="185"/>
  <c r="A191" i="185"/>
  <c r="C190" i="185"/>
  <c r="A190" i="185"/>
  <c r="C189" i="185"/>
  <c r="A189" i="185"/>
  <c r="B259" i="184"/>
  <c r="B260" i="184"/>
  <c r="B261" i="184"/>
  <c r="B262" i="184"/>
  <c r="B263" i="184"/>
  <c r="B264" i="184"/>
  <c r="B265" i="184"/>
  <c r="B266" i="184"/>
  <c r="B267" i="184"/>
  <c r="B268" i="184"/>
  <c r="B269" i="184"/>
  <c r="B270" i="184"/>
  <c r="B271" i="184"/>
  <c r="B272" i="184"/>
  <c r="B273" i="184"/>
  <c r="B274" i="184"/>
  <c r="B275" i="184"/>
  <c r="B276" i="184"/>
  <c r="B277" i="184"/>
  <c r="B258" i="184"/>
  <c r="B236" i="184"/>
  <c r="B237" i="184"/>
  <c r="B238" i="184"/>
  <c r="B239" i="184"/>
  <c r="B240" i="184"/>
  <c r="B241" i="184"/>
  <c r="B242" i="184"/>
  <c r="B243" i="184"/>
  <c r="B244" i="184"/>
  <c r="B245" i="184"/>
  <c r="B246" i="184"/>
  <c r="B247" i="184"/>
  <c r="B248" i="184"/>
  <c r="B249" i="184"/>
  <c r="B250" i="184"/>
  <c r="B251" i="184"/>
  <c r="B252" i="184"/>
  <c r="B253" i="184"/>
  <c r="B254" i="184"/>
  <c r="B235" i="184"/>
  <c r="B213" i="184"/>
  <c r="B214" i="184"/>
  <c r="B215" i="184"/>
  <c r="B216" i="184"/>
  <c r="B217" i="184"/>
  <c r="B218" i="184"/>
  <c r="B219" i="184"/>
  <c r="B220" i="184"/>
  <c r="B221" i="184"/>
  <c r="B222" i="184"/>
  <c r="B223" i="184"/>
  <c r="B224" i="184"/>
  <c r="B225" i="184"/>
  <c r="B226" i="184"/>
  <c r="B227" i="184"/>
  <c r="B228" i="184"/>
  <c r="B229" i="184"/>
  <c r="B230" i="184"/>
  <c r="B231" i="184"/>
  <c r="B212" i="184"/>
  <c r="B190" i="184"/>
  <c r="B191" i="184"/>
  <c r="B192" i="184"/>
  <c r="B193" i="184"/>
  <c r="B194" i="184"/>
  <c r="B195" i="184"/>
  <c r="B196" i="184"/>
  <c r="B197" i="184"/>
  <c r="B198" i="184"/>
  <c r="B199" i="184"/>
  <c r="B200" i="184"/>
  <c r="B201" i="184"/>
  <c r="B202" i="184"/>
  <c r="B203" i="184"/>
  <c r="B204" i="184"/>
  <c r="B205" i="184"/>
  <c r="B206" i="184"/>
  <c r="B207" i="184"/>
  <c r="B208" i="184"/>
  <c r="B189" i="184"/>
  <c r="C277" i="184"/>
  <c r="C276" i="184"/>
  <c r="C275" i="184"/>
  <c r="C274" i="184"/>
  <c r="C273" i="184"/>
  <c r="C272" i="184"/>
  <c r="C271" i="184"/>
  <c r="C270" i="184"/>
  <c r="C269" i="184"/>
  <c r="C268" i="184"/>
  <c r="C267" i="184"/>
  <c r="C266" i="184"/>
  <c r="C265" i="184"/>
  <c r="C264" i="184"/>
  <c r="C263" i="184"/>
  <c r="C262" i="184"/>
  <c r="C261" i="184"/>
  <c r="C260" i="184"/>
  <c r="C259" i="184"/>
  <c r="C258" i="184"/>
  <c r="C254" i="184"/>
  <c r="C253" i="184"/>
  <c r="C252" i="184"/>
  <c r="C251" i="184"/>
  <c r="C250" i="184"/>
  <c r="C249" i="184"/>
  <c r="C248" i="184"/>
  <c r="C247" i="184"/>
  <c r="C246" i="184"/>
  <c r="C245" i="184"/>
  <c r="C244" i="184"/>
  <c r="C243" i="184"/>
  <c r="C242" i="184"/>
  <c r="C241" i="184"/>
  <c r="C240" i="184"/>
  <c r="C239" i="184"/>
  <c r="C238" i="184"/>
  <c r="C237" i="184"/>
  <c r="C236" i="184"/>
  <c r="C235" i="184"/>
  <c r="C231" i="184"/>
  <c r="C230" i="184"/>
  <c r="C229" i="184"/>
  <c r="C228" i="184"/>
  <c r="C227" i="184"/>
  <c r="C226" i="184"/>
  <c r="C225" i="184"/>
  <c r="C224" i="184"/>
  <c r="C223" i="184"/>
  <c r="C222" i="184"/>
  <c r="C221" i="184"/>
  <c r="C220" i="184"/>
  <c r="C219" i="184"/>
  <c r="C218" i="184"/>
  <c r="C217" i="184"/>
  <c r="C216" i="184"/>
  <c r="C215" i="184"/>
  <c r="C214" i="184"/>
  <c r="C213" i="184"/>
  <c r="C212" i="184"/>
  <c r="C208" i="184"/>
  <c r="A208" i="184"/>
  <c r="C207" i="184"/>
  <c r="A207" i="184"/>
  <c r="C206" i="184"/>
  <c r="A206" i="184"/>
  <c r="C205" i="184"/>
  <c r="A205" i="184"/>
  <c r="C204" i="184"/>
  <c r="A204" i="184"/>
  <c r="C203" i="184"/>
  <c r="A203" i="184"/>
  <c r="C202" i="184"/>
  <c r="A202" i="184"/>
  <c r="C201" i="184"/>
  <c r="A201" i="184"/>
  <c r="C200" i="184"/>
  <c r="A200" i="184"/>
  <c r="C199" i="184"/>
  <c r="A199" i="184"/>
  <c r="C198" i="184"/>
  <c r="A198" i="184"/>
  <c r="C197" i="184"/>
  <c r="A197" i="184"/>
  <c r="C196" i="184"/>
  <c r="A196" i="184"/>
  <c r="C195" i="184"/>
  <c r="A195" i="184"/>
  <c r="C194" i="184"/>
  <c r="A194" i="184"/>
  <c r="C193" i="184"/>
  <c r="A193" i="184"/>
  <c r="C192" i="184"/>
  <c r="A192" i="184"/>
  <c r="C191" i="184"/>
  <c r="A191" i="184"/>
  <c r="C190" i="184"/>
  <c r="A190" i="184"/>
  <c r="C189" i="184"/>
  <c r="A189" i="184"/>
  <c r="B259" i="183"/>
  <c r="B260" i="183"/>
  <c r="B261" i="183"/>
  <c r="B262" i="183"/>
  <c r="B263" i="183"/>
  <c r="B264" i="183"/>
  <c r="B265" i="183"/>
  <c r="B266" i="183"/>
  <c r="B267" i="183"/>
  <c r="B268" i="183"/>
  <c r="B269" i="183"/>
  <c r="B270" i="183"/>
  <c r="B271" i="183"/>
  <c r="B272" i="183"/>
  <c r="B273" i="183"/>
  <c r="B274" i="183"/>
  <c r="B275" i="183"/>
  <c r="B276" i="183"/>
  <c r="B277" i="183"/>
  <c r="B258" i="183"/>
  <c r="B254" i="183"/>
  <c r="B236" i="183"/>
  <c r="B237" i="183"/>
  <c r="B238" i="183"/>
  <c r="B239" i="183"/>
  <c r="B240" i="183"/>
  <c r="B241" i="183"/>
  <c r="B242" i="183"/>
  <c r="B243" i="183"/>
  <c r="B244" i="183"/>
  <c r="B245" i="183"/>
  <c r="B246" i="183"/>
  <c r="B247" i="183"/>
  <c r="B248" i="183"/>
  <c r="B249" i="183"/>
  <c r="B250" i="183"/>
  <c r="B251" i="183"/>
  <c r="B252" i="183"/>
  <c r="B253" i="183"/>
  <c r="B235" i="183"/>
  <c r="B213" i="183"/>
  <c r="B214" i="183"/>
  <c r="B215" i="183"/>
  <c r="B216" i="183"/>
  <c r="B217" i="183"/>
  <c r="B218" i="183"/>
  <c r="B219" i="183"/>
  <c r="B220" i="183"/>
  <c r="B221" i="183"/>
  <c r="B222" i="183"/>
  <c r="B223" i="183"/>
  <c r="B224" i="183"/>
  <c r="B225" i="183"/>
  <c r="B226" i="183"/>
  <c r="B227" i="183"/>
  <c r="B228" i="183"/>
  <c r="B229" i="183"/>
  <c r="B230" i="183"/>
  <c r="B231" i="183"/>
  <c r="B212" i="183"/>
  <c r="B190" i="183"/>
  <c r="B191" i="183"/>
  <c r="B192" i="183"/>
  <c r="B193" i="183"/>
  <c r="B194" i="183"/>
  <c r="B195" i="183"/>
  <c r="B196" i="183"/>
  <c r="B197" i="183"/>
  <c r="B198" i="183"/>
  <c r="B199" i="183"/>
  <c r="B200" i="183"/>
  <c r="B201" i="183"/>
  <c r="B202" i="183"/>
  <c r="B203" i="183"/>
  <c r="B204" i="183"/>
  <c r="B205" i="183"/>
  <c r="B206" i="183"/>
  <c r="B207" i="183"/>
  <c r="B208" i="183"/>
  <c r="B189" i="183"/>
  <c r="C277" i="183"/>
  <c r="C276" i="183"/>
  <c r="C275" i="183"/>
  <c r="C274" i="183"/>
  <c r="C273" i="183"/>
  <c r="C272" i="183"/>
  <c r="C271" i="183"/>
  <c r="C270" i="183"/>
  <c r="C269" i="183"/>
  <c r="C268" i="183"/>
  <c r="C267" i="183"/>
  <c r="C266" i="183"/>
  <c r="C265" i="183"/>
  <c r="C264" i="183"/>
  <c r="C263" i="183"/>
  <c r="C262" i="183"/>
  <c r="C261" i="183"/>
  <c r="C260" i="183"/>
  <c r="C259" i="183"/>
  <c r="C258" i="183"/>
  <c r="C254" i="183"/>
  <c r="C253" i="183"/>
  <c r="C252" i="183"/>
  <c r="C251" i="183"/>
  <c r="C250" i="183"/>
  <c r="C249" i="183"/>
  <c r="C248" i="183"/>
  <c r="C247" i="183"/>
  <c r="C246" i="183"/>
  <c r="C245" i="183"/>
  <c r="C244" i="183"/>
  <c r="C243" i="183"/>
  <c r="C242" i="183"/>
  <c r="C241" i="183"/>
  <c r="C240" i="183"/>
  <c r="C239" i="183"/>
  <c r="C238" i="183"/>
  <c r="C237" i="183"/>
  <c r="C236" i="183"/>
  <c r="C235" i="183"/>
  <c r="C231" i="183"/>
  <c r="C230" i="183"/>
  <c r="C229" i="183"/>
  <c r="C228" i="183"/>
  <c r="C227" i="183"/>
  <c r="C226" i="183"/>
  <c r="C225" i="183"/>
  <c r="C224" i="183"/>
  <c r="C223" i="183"/>
  <c r="C222" i="183"/>
  <c r="C221" i="183"/>
  <c r="C220" i="183"/>
  <c r="C219" i="183"/>
  <c r="C218" i="183"/>
  <c r="C217" i="183"/>
  <c r="C216" i="183"/>
  <c r="C215" i="183"/>
  <c r="C214" i="183"/>
  <c r="C213" i="183"/>
  <c r="C212" i="183"/>
  <c r="C208" i="183"/>
  <c r="A208" i="183"/>
  <c r="C207" i="183"/>
  <c r="A207" i="183"/>
  <c r="C206" i="183"/>
  <c r="A206" i="183"/>
  <c r="C205" i="183"/>
  <c r="A205" i="183"/>
  <c r="C204" i="183"/>
  <c r="A204" i="183"/>
  <c r="C203" i="183"/>
  <c r="A203" i="183"/>
  <c r="C202" i="183"/>
  <c r="A202" i="183"/>
  <c r="C201" i="183"/>
  <c r="A201" i="183"/>
  <c r="C200" i="183"/>
  <c r="A200" i="183"/>
  <c r="C199" i="183"/>
  <c r="A199" i="183"/>
  <c r="C198" i="183"/>
  <c r="A198" i="183"/>
  <c r="C197" i="183"/>
  <c r="A197" i="183"/>
  <c r="C196" i="183"/>
  <c r="A196" i="183"/>
  <c r="C195" i="183"/>
  <c r="A195" i="183"/>
  <c r="C194" i="183"/>
  <c r="A194" i="183"/>
  <c r="C193" i="183"/>
  <c r="A193" i="183"/>
  <c r="C192" i="183"/>
  <c r="A192" i="183"/>
  <c r="C191" i="183"/>
  <c r="A191" i="183"/>
  <c r="C190" i="183"/>
  <c r="A190" i="183"/>
  <c r="C189" i="183"/>
  <c r="A189" i="183"/>
  <c r="B259" i="181"/>
  <c r="C259" i="181"/>
  <c r="B260" i="181"/>
  <c r="C260" i="181"/>
  <c r="B261" i="181"/>
  <c r="C261" i="181"/>
  <c r="B262" i="181"/>
  <c r="C262" i="181"/>
  <c r="B263" i="181"/>
  <c r="C263" i="181"/>
  <c r="B264" i="181"/>
  <c r="C264" i="181"/>
  <c r="B265" i="181"/>
  <c r="C265" i="181"/>
  <c r="B266" i="181"/>
  <c r="C266" i="181"/>
  <c r="B267" i="181"/>
  <c r="C267" i="181"/>
  <c r="B268" i="181"/>
  <c r="C268" i="181"/>
  <c r="B269" i="181"/>
  <c r="C269" i="181"/>
  <c r="B270" i="181"/>
  <c r="C270" i="181"/>
  <c r="B271" i="181"/>
  <c r="C271" i="181"/>
  <c r="B272" i="181"/>
  <c r="C272" i="181"/>
  <c r="B273" i="181"/>
  <c r="C273" i="181"/>
  <c r="B274" i="181"/>
  <c r="C274" i="181"/>
  <c r="B275" i="181"/>
  <c r="C275" i="181"/>
  <c r="B276" i="181"/>
  <c r="C276" i="181"/>
  <c r="B277" i="181"/>
  <c r="C277" i="181"/>
  <c r="C258" i="181"/>
  <c r="E264" i="181" s="1"/>
  <c r="B258" i="181"/>
  <c r="B236" i="181"/>
  <c r="C236" i="181"/>
  <c r="B237" i="181"/>
  <c r="C237" i="181"/>
  <c r="B238" i="181"/>
  <c r="C238" i="181"/>
  <c r="B239" i="181"/>
  <c r="C239" i="181"/>
  <c r="B240" i="181"/>
  <c r="C240" i="181"/>
  <c r="B241" i="181"/>
  <c r="C241" i="181"/>
  <c r="B242" i="181"/>
  <c r="C242" i="181"/>
  <c r="B243" i="181"/>
  <c r="C243" i="181"/>
  <c r="B244" i="181"/>
  <c r="C244" i="181"/>
  <c r="B245" i="181"/>
  <c r="C245" i="181"/>
  <c r="B246" i="181"/>
  <c r="C246" i="181"/>
  <c r="B247" i="181"/>
  <c r="C247" i="181"/>
  <c r="B248" i="181"/>
  <c r="C248" i="181"/>
  <c r="B249" i="181"/>
  <c r="C249" i="181"/>
  <c r="B250" i="181"/>
  <c r="C250" i="181"/>
  <c r="B251" i="181"/>
  <c r="C251" i="181"/>
  <c r="B252" i="181"/>
  <c r="C252" i="181"/>
  <c r="B253" i="181"/>
  <c r="C253" i="181"/>
  <c r="B254" i="181"/>
  <c r="C254" i="181"/>
  <c r="C235" i="181"/>
  <c r="B235" i="181"/>
  <c r="B213" i="181"/>
  <c r="C213" i="181"/>
  <c r="B214" i="181"/>
  <c r="C214" i="181"/>
  <c r="B215" i="181"/>
  <c r="C215" i="181"/>
  <c r="B216" i="181"/>
  <c r="C216" i="181"/>
  <c r="B217" i="181"/>
  <c r="C217" i="181"/>
  <c r="B218" i="181"/>
  <c r="C218" i="181"/>
  <c r="B219" i="181"/>
  <c r="C219" i="181"/>
  <c r="B220" i="181"/>
  <c r="C220" i="181"/>
  <c r="B221" i="181"/>
  <c r="C221" i="181"/>
  <c r="B222" i="181"/>
  <c r="C222" i="181"/>
  <c r="B223" i="181"/>
  <c r="C223" i="181"/>
  <c r="B224" i="181"/>
  <c r="C224" i="181"/>
  <c r="B225" i="181"/>
  <c r="C225" i="181"/>
  <c r="B226" i="181"/>
  <c r="C226" i="181"/>
  <c r="B227" i="181"/>
  <c r="C227" i="181"/>
  <c r="B228" i="181"/>
  <c r="C228" i="181"/>
  <c r="B229" i="181"/>
  <c r="C229" i="181"/>
  <c r="B230" i="181"/>
  <c r="C230" i="181"/>
  <c r="B231" i="181"/>
  <c r="C231" i="181"/>
  <c r="C212" i="181"/>
  <c r="B212" i="181"/>
  <c r="A166" i="191"/>
  <c r="A167" i="191"/>
  <c r="A168" i="191"/>
  <c r="A169" i="191"/>
  <c r="A170" i="191"/>
  <c r="A171" i="191"/>
  <c r="A172" i="191"/>
  <c r="A173" i="191"/>
  <c r="A174" i="191"/>
  <c r="A175" i="191"/>
  <c r="A176" i="191"/>
  <c r="A177" i="191"/>
  <c r="A178" i="191"/>
  <c r="A179" i="191"/>
  <c r="A180" i="191"/>
  <c r="A181" i="191"/>
  <c r="A182" i="191"/>
  <c r="A183" i="191"/>
  <c r="A184" i="191"/>
  <c r="A165" i="191"/>
  <c r="A161" i="191"/>
  <c r="A143" i="191"/>
  <c r="A144" i="191"/>
  <c r="A145" i="191"/>
  <c r="A146" i="191"/>
  <c r="A147" i="191"/>
  <c r="A148" i="191"/>
  <c r="A149" i="191"/>
  <c r="A150" i="191"/>
  <c r="A151" i="191"/>
  <c r="A152" i="191"/>
  <c r="A153" i="191"/>
  <c r="A154" i="191"/>
  <c r="A155" i="191"/>
  <c r="A156" i="191"/>
  <c r="A157" i="191"/>
  <c r="A158" i="191"/>
  <c r="A159" i="191"/>
  <c r="A160" i="191"/>
  <c r="A142" i="191"/>
  <c r="A120" i="191"/>
  <c r="A121" i="191"/>
  <c r="A122" i="191"/>
  <c r="A123" i="191"/>
  <c r="A124" i="191"/>
  <c r="A125" i="191"/>
  <c r="A126" i="191"/>
  <c r="A127" i="191"/>
  <c r="A128" i="191"/>
  <c r="A129" i="191"/>
  <c r="A130" i="191"/>
  <c r="A131" i="191"/>
  <c r="A132" i="191"/>
  <c r="A133" i="191"/>
  <c r="A134" i="191"/>
  <c r="A135" i="191"/>
  <c r="A136" i="191"/>
  <c r="A137" i="191"/>
  <c r="A138" i="191"/>
  <c r="A119" i="191"/>
  <c r="A97" i="191"/>
  <c r="A98" i="191"/>
  <c r="A99" i="191"/>
  <c r="A100" i="191"/>
  <c r="A101" i="191"/>
  <c r="A102" i="191"/>
  <c r="A103" i="191"/>
  <c r="A104" i="191"/>
  <c r="A105" i="191"/>
  <c r="A106" i="191"/>
  <c r="A107" i="191"/>
  <c r="A108" i="191"/>
  <c r="A109" i="191"/>
  <c r="A110" i="191"/>
  <c r="A111" i="191"/>
  <c r="A112" i="191"/>
  <c r="A113" i="191"/>
  <c r="A114" i="191"/>
  <c r="A115" i="191"/>
  <c r="A96" i="191"/>
  <c r="A73" i="191"/>
  <c r="A74" i="191"/>
  <c r="A75" i="191"/>
  <c r="A76" i="191"/>
  <c r="A77" i="191"/>
  <c r="A78" i="191"/>
  <c r="A79" i="191"/>
  <c r="A80" i="191"/>
  <c r="A81" i="191"/>
  <c r="A82" i="191"/>
  <c r="A83" i="191"/>
  <c r="A84" i="191"/>
  <c r="A85" i="191"/>
  <c r="A86" i="191"/>
  <c r="A87" i="191"/>
  <c r="A88" i="191"/>
  <c r="A89" i="191"/>
  <c r="A90" i="191"/>
  <c r="A91" i="191"/>
  <c r="A72" i="191"/>
  <c r="A51" i="191"/>
  <c r="A52" i="191"/>
  <c r="A53" i="191"/>
  <c r="A54" i="191"/>
  <c r="A55" i="191"/>
  <c r="A56" i="191"/>
  <c r="A57" i="191"/>
  <c r="A58" i="191"/>
  <c r="A59" i="191"/>
  <c r="A60" i="191"/>
  <c r="A61" i="191"/>
  <c r="A62" i="191"/>
  <c r="A63" i="191"/>
  <c r="A64" i="191"/>
  <c r="A65" i="191"/>
  <c r="A66" i="191"/>
  <c r="A67" i="191"/>
  <c r="A68" i="191"/>
  <c r="A69" i="191"/>
  <c r="A50" i="191"/>
  <c r="A29" i="191"/>
  <c r="A30" i="191"/>
  <c r="A31" i="191"/>
  <c r="A32" i="191"/>
  <c r="A33" i="191"/>
  <c r="A34" i="191"/>
  <c r="A35" i="191"/>
  <c r="A36" i="191"/>
  <c r="A37" i="191"/>
  <c r="A38" i="191"/>
  <c r="A39" i="191"/>
  <c r="A40" i="191"/>
  <c r="A41" i="191"/>
  <c r="A42" i="191"/>
  <c r="A43" i="191"/>
  <c r="A44" i="191"/>
  <c r="A45" i="191"/>
  <c r="A46" i="191"/>
  <c r="A47" i="191"/>
  <c r="A28" i="191"/>
  <c r="A166" i="190"/>
  <c r="A167" i="190"/>
  <c r="A168" i="190"/>
  <c r="A169" i="190"/>
  <c r="A170" i="190"/>
  <c r="A171" i="190"/>
  <c r="A172" i="190"/>
  <c r="A173" i="190"/>
  <c r="A174" i="190"/>
  <c r="A175" i="190"/>
  <c r="A176" i="190"/>
  <c r="A177" i="190"/>
  <c r="A178" i="190"/>
  <c r="A179" i="190"/>
  <c r="A180" i="190"/>
  <c r="A181" i="190"/>
  <c r="A182" i="190"/>
  <c r="A183" i="190"/>
  <c r="A184" i="190"/>
  <c r="A165" i="190"/>
  <c r="A143" i="190"/>
  <c r="A144" i="190"/>
  <c r="A145" i="190"/>
  <c r="A146" i="190"/>
  <c r="A147" i="190"/>
  <c r="A148" i="190"/>
  <c r="A149" i="190"/>
  <c r="A150" i="190"/>
  <c r="A151" i="190"/>
  <c r="A152" i="190"/>
  <c r="A153" i="190"/>
  <c r="A154" i="190"/>
  <c r="A155" i="190"/>
  <c r="A156" i="190"/>
  <c r="A157" i="190"/>
  <c r="A158" i="190"/>
  <c r="A159" i="190"/>
  <c r="A160" i="190"/>
  <c r="A161" i="190"/>
  <c r="A142" i="190"/>
  <c r="A120" i="190"/>
  <c r="A121" i="190"/>
  <c r="A122" i="190"/>
  <c r="A123" i="190"/>
  <c r="A124" i="190"/>
  <c r="A125" i="190"/>
  <c r="A126" i="190"/>
  <c r="A127" i="190"/>
  <c r="A128" i="190"/>
  <c r="A129" i="190"/>
  <c r="A130" i="190"/>
  <c r="A131" i="190"/>
  <c r="A132" i="190"/>
  <c r="A133" i="190"/>
  <c r="A134" i="190"/>
  <c r="A135" i="190"/>
  <c r="A136" i="190"/>
  <c r="A137" i="190"/>
  <c r="A138" i="190"/>
  <c r="A119" i="190"/>
  <c r="A97" i="190"/>
  <c r="A98" i="190"/>
  <c r="A99" i="190"/>
  <c r="A100" i="190"/>
  <c r="A101" i="190"/>
  <c r="A102" i="190"/>
  <c r="A103" i="190"/>
  <c r="A104" i="190"/>
  <c r="A105" i="190"/>
  <c r="A106" i="190"/>
  <c r="A107" i="190"/>
  <c r="A108" i="190"/>
  <c r="A109" i="190"/>
  <c r="A110" i="190"/>
  <c r="A111" i="190"/>
  <c r="A112" i="190"/>
  <c r="A113" i="190"/>
  <c r="A114" i="190"/>
  <c r="A115" i="190"/>
  <c r="A96" i="190"/>
  <c r="A73" i="190"/>
  <c r="A74" i="190"/>
  <c r="A75" i="190"/>
  <c r="A76" i="190"/>
  <c r="A77" i="190"/>
  <c r="A78" i="190"/>
  <c r="A79" i="190"/>
  <c r="A80" i="190"/>
  <c r="A81" i="190"/>
  <c r="A82" i="190"/>
  <c r="A83" i="190"/>
  <c r="A84" i="190"/>
  <c r="A85" i="190"/>
  <c r="A86" i="190"/>
  <c r="A87" i="190"/>
  <c r="A88" i="190"/>
  <c r="A89" i="190"/>
  <c r="A90" i="190"/>
  <c r="A91" i="190"/>
  <c r="A72" i="190"/>
  <c r="A51" i="190"/>
  <c r="A52" i="190"/>
  <c r="A53" i="190"/>
  <c r="A54" i="190"/>
  <c r="A55" i="190"/>
  <c r="A56" i="190"/>
  <c r="A57" i="190"/>
  <c r="A58" i="190"/>
  <c r="A59" i="190"/>
  <c r="A60" i="190"/>
  <c r="A61" i="190"/>
  <c r="A62" i="190"/>
  <c r="A63" i="190"/>
  <c r="A64" i="190"/>
  <c r="A65" i="190"/>
  <c r="A66" i="190"/>
  <c r="A67" i="190"/>
  <c r="A68" i="190"/>
  <c r="A69" i="190"/>
  <c r="A50" i="190"/>
  <c r="A29" i="190"/>
  <c r="A30" i="190"/>
  <c r="A31" i="190"/>
  <c r="A32" i="190"/>
  <c r="A33" i="190"/>
  <c r="A34" i="190"/>
  <c r="A35" i="190"/>
  <c r="A36" i="190"/>
  <c r="A37" i="190"/>
  <c r="A38" i="190"/>
  <c r="A39" i="190"/>
  <c r="A40" i="190"/>
  <c r="A41" i="190"/>
  <c r="A42" i="190"/>
  <c r="A43" i="190"/>
  <c r="A44" i="190"/>
  <c r="A45" i="190"/>
  <c r="A46" i="190"/>
  <c r="A47" i="190"/>
  <c r="A28" i="190"/>
  <c r="A166" i="189"/>
  <c r="A167" i="189"/>
  <c r="A168" i="189"/>
  <c r="A169" i="189"/>
  <c r="A170" i="189"/>
  <c r="A171" i="189"/>
  <c r="A172" i="189"/>
  <c r="A173" i="189"/>
  <c r="A174" i="189"/>
  <c r="A175" i="189"/>
  <c r="A176" i="189"/>
  <c r="A177" i="189"/>
  <c r="A178" i="189"/>
  <c r="A179" i="189"/>
  <c r="A180" i="189"/>
  <c r="A181" i="189"/>
  <c r="A182" i="189"/>
  <c r="A183" i="189"/>
  <c r="A184" i="189"/>
  <c r="A165" i="189"/>
  <c r="A143" i="189"/>
  <c r="A144" i="189"/>
  <c r="A145" i="189"/>
  <c r="A146" i="189"/>
  <c r="A147" i="189"/>
  <c r="A148" i="189"/>
  <c r="A149" i="189"/>
  <c r="A150" i="189"/>
  <c r="A151" i="189"/>
  <c r="A152" i="189"/>
  <c r="A153" i="189"/>
  <c r="A154" i="189"/>
  <c r="A155" i="189"/>
  <c r="A156" i="189"/>
  <c r="A157" i="189"/>
  <c r="A158" i="189"/>
  <c r="A159" i="189"/>
  <c r="A160" i="189"/>
  <c r="A161" i="189"/>
  <c r="A142" i="189"/>
  <c r="A120" i="189"/>
  <c r="A121" i="189"/>
  <c r="A122" i="189"/>
  <c r="A123" i="189"/>
  <c r="A124" i="189"/>
  <c r="A125" i="189"/>
  <c r="A126" i="189"/>
  <c r="A127" i="189"/>
  <c r="A128" i="189"/>
  <c r="A129" i="189"/>
  <c r="A130" i="189"/>
  <c r="A131" i="189"/>
  <c r="A132" i="189"/>
  <c r="A133" i="189"/>
  <c r="A134" i="189"/>
  <c r="A135" i="189"/>
  <c r="A136" i="189"/>
  <c r="A137" i="189"/>
  <c r="A138" i="189"/>
  <c r="A119" i="189"/>
  <c r="A97" i="189"/>
  <c r="A98" i="189"/>
  <c r="A99" i="189"/>
  <c r="A100" i="189"/>
  <c r="A101" i="189"/>
  <c r="A102" i="189"/>
  <c r="A103" i="189"/>
  <c r="A104" i="189"/>
  <c r="A105" i="189"/>
  <c r="A106" i="189"/>
  <c r="A107" i="189"/>
  <c r="A108" i="189"/>
  <c r="A109" i="189"/>
  <c r="A110" i="189"/>
  <c r="A111" i="189"/>
  <c r="A112" i="189"/>
  <c r="A113" i="189"/>
  <c r="A114" i="189"/>
  <c r="A115" i="189"/>
  <c r="A96" i="189"/>
  <c r="A73" i="189"/>
  <c r="A74" i="189"/>
  <c r="A75" i="189"/>
  <c r="A76" i="189"/>
  <c r="A77" i="189"/>
  <c r="A78" i="189"/>
  <c r="A79" i="189"/>
  <c r="A80" i="189"/>
  <c r="A81" i="189"/>
  <c r="A82" i="189"/>
  <c r="A83" i="189"/>
  <c r="A84" i="189"/>
  <c r="A85" i="189"/>
  <c r="A86" i="189"/>
  <c r="A87" i="189"/>
  <c r="A88" i="189"/>
  <c r="A89" i="189"/>
  <c r="A90" i="189"/>
  <c r="A91" i="189"/>
  <c r="A72" i="189"/>
  <c r="A51" i="189"/>
  <c r="A52" i="189"/>
  <c r="A53" i="189"/>
  <c r="A54" i="189"/>
  <c r="A55" i="189"/>
  <c r="A56" i="189"/>
  <c r="A57" i="189"/>
  <c r="A58" i="189"/>
  <c r="A59" i="189"/>
  <c r="A60" i="189"/>
  <c r="A61" i="189"/>
  <c r="A62" i="189"/>
  <c r="A63" i="189"/>
  <c r="A64" i="189"/>
  <c r="A65" i="189"/>
  <c r="A66" i="189"/>
  <c r="A67" i="189"/>
  <c r="A68" i="189"/>
  <c r="A69" i="189"/>
  <c r="A50" i="189"/>
  <c r="A29" i="189"/>
  <c r="A30" i="189"/>
  <c r="A31" i="189"/>
  <c r="A32" i="189"/>
  <c r="A33" i="189"/>
  <c r="A34" i="189"/>
  <c r="A35" i="189"/>
  <c r="A36" i="189"/>
  <c r="A37" i="189"/>
  <c r="A38" i="189"/>
  <c r="A39" i="189"/>
  <c r="A40" i="189"/>
  <c r="A41" i="189"/>
  <c r="A42" i="189"/>
  <c r="A43" i="189"/>
  <c r="A44" i="189"/>
  <c r="A45" i="189"/>
  <c r="A46" i="189"/>
  <c r="A47" i="189"/>
  <c r="A28" i="189"/>
  <c r="A166" i="188"/>
  <c r="A167" i="188"/>
  <c r="A168" i="188"/>
  <c r="A169" i="188"/>
  <c r="A170" i="188"/>
  <c r="A171" i="188"/>
  <c r="A172" i="188"/>
  <c r="A173" i="188"/>
  <c r="A174" i="188"/>
  <c r="A175" i="188"/>
  <c r="A176" i="188"/>
  <c r="A177" i="188"/>
  <c r="A178" i="188"/>
  <c r="A179" i="188"/>
  <c r="A180" i="188"/>
  <c r="A181" i="188"/>
  <c r="A182" i="188"/>
  <c r="A183" i="188"/>
  <c r="A184" i="188"/>
  <c r="A165" i="188"/>
  <c r="A143" i="188"/>
  <c r="A144" i="188"/>
  <c r="A145" i="188"/>
  <c r="A146" i="188"/>
  <c r="A147" i="188"/>
  <c r="A148" i="188"/>
  <c r="A149" i="188"/>
  <c r="A150" i="188"/>
  <c r="A151" i="188"/>
  <c r="A152" i="188"/>
  <c r="A153" i="188"/>
  <c r="A154" i="188"/>
  <c r="A155" i="188"/>
  <c r="A156" i="188"/>
  <c r="A157" i="188"/>
  <c r="A158" i="188"/>
  <c r="A159" i="188"/>
  <c r="A160" i="188"/>
  <c r="A161" i="188"/>
  <c r="A142" i="188"/>
  <c r="A120" i="188"/>
  <c r="A121" i="188"/>
  <c r="A122" i="188"/>
  <c r="A123" i="188"/>
  <c r="A124" i="188"/>
  <c r="A125" i="188"/>
  <c r="A126" i="188"/>
  <c r="A127" i="188"/>
  <c r="A128" i="188"/>
  <c r="A129" i="188"/>
  <c r="A130" i="188"/>
  <c r="A131" i="188"/>
  <c r="A132" i="188"/>
  <c r="A133" i="188"/>
  <c r="A134" i="188"/>
  <c r="A135" i="188"/>
  <c r="A136" i="188"/>
  <c r="A137" i="188"/>
  <c r="A138" i="188"/>
  <c r="A119" i="188"/>
  <c r="A97" i="188"/>
  <c r="A98" i="188"/>
  <c r="A99" i="188"/>
  <c r="A100" i="188"/>
  <c r="A101" i="188"/>
  <c r="A102" i="188"/>
  <c r="A103" i="188"/>
  <c r="A104" i="188"/>
  <c r="A105" i="188"/>
  <c r="A106" i="188"/>
  <c r="A107" i="188"/>
  <c r="A108" i="188"/>
  <c r="A109" i="188"/>
  <c r="A110" i="188"/>
  <c r="A111" i="188"/>
  <c r="A112" i="188"/>
  <c r="A113" i="188"/>
  <c r="A114" i="188"/>
  <c r="A115" i="188"/>
  <c r="A96" i="188"/>
  <c r="A73" i="188"/>
  <c r="A74" i="188"/>
  <c r="A75" i="188"/>
  <c r="A76" i="188"/>
  <c r="A77" i="188"/>
  <c r="A78" i="188"/>
  <c r="A79" i="188"/>
  <c r="A80" i="188"/>
  <c r="A81" i="188"/>
  <c r="A82" i="188"/>
  <c r="A83" i="188"/>
  <c r="A84" i="188"/>
  <c r="A85" i="188"/>
  <c r="A86" i="188"/>
  <c r="A87" i="188"/>
  <c r="A88" i="188"/>
  <c r="A89" i="188"/>
  <c r="A90" i="188"/>
  <c r="A91" i="188"/>
  <c r="A72" i="188"/>
  <c r="A51" i="188"/>
  <c r="A52" i="188"/>
  <c r="A53" i="188"/>
  <c r="A54" i="188"/>
  <c r="A55" i="188"/>
  <c r="A56" i="188"/>
  <c r="A57" i="188"/>
  <c r="A58" i="188"/>
  <c r="A59" i="188"/>
  <c r="A60" i="188"/>
  <c r="A61" i="188"/>
  <c r="A62" i="188"/>
  <c r="A63" i="188"/>
  <c r="A64" i="188"/>
  <c r="A65" i="188"/>
  <c r="A66" i="188"/>
  <c r="A67" i="188"/>
  <c r="A68" i="188"/>
  <c r="A69" i="188"/>
  <c r="A50" i="188"/>
  <c r="A29" i="188"/>
  <c r="A30" i="188"/>
  <c r="A31" i="188"/>
  <c r="A32" i="188"/>
  <c r="A33" i="188"/>
  <c r="A34" i="188"/>
  <c r="A35" i="188"/>
  <c r="A36" i="188"/>
  <c r="A37" i="188"/>
  <c r="A38" i="188"/>
  <c r="A39" i="188"/>
  <c r="A40" i="188"/>
  <c r="A41" i="188"/>
  <c r="A42" i="188"/>
  <c r="A43" i="188"/>
  <c r="A44" i="188"/>
  <c r="A45" i="188"/>
  <c r="A46" i="188"/>
  <c r="A47" i="188"/>
  <c r="A28" i="188"/>
  <c r="A166" i="187"/>
  <c r="A167" i="187"/>
  <c r="A168" i="187"/>
  <c r="A169" i="187"/>
  <c r="A170" i="187"/>
  <c r="A171" i="187"/>
  <c r="A172" i="187"/>
  <c r="A173" i="187"/>
  <c r="A174" i="187"/>
  <c r="A175" i="187"/>
  <c r="A176" i="187"/>
  <c r="A177" i="187"/>
  <c r="A178" i="187"/>
  <c r="A179" i="187"/>
  <c r="A180" i="187"/>
  <c r="A181" i="187"/>
  <c r="A182" i="187"/>
  <c r="A183" i="187"/>
  <c r="A184" i="187"/>
  <c r="A165" i="187"/>
  <c r="A143" i="187"/>
  <c r="A144" i="187"/>
  <c r="A145" i="187"/>
  <c r="A146" i="187"/>
  <c r="A147" i="187"/>
  <c r="A148" i="187"/>
  <c r="A149" i="187"/>
  <c r="A150" i="187"/>
  <c r="A151" i="187"/>
  <c r="A152" i="187"/>
  <c r="A153" i="187"/>
  <c r="A154" i="187"/>
  <c r="A155" i="187"/>
  <c r="A156" i="187"/>
  <c r="A157" i="187"/>
  <c r="A158" i="187"/>
  <c r="A159" i="187"/>
  <c r="A160" i="187"/>
  <c r="A161" i="187"/>
  <c r="A142" i="187"/>
  <c r="A120" i="187"/>
  <c r="A121" i="187"/>
  <c r="A122" i="187"/>
  <c r="A123" i="187"/>
  <c r="A124" i="187"/>
  <c r="A125" i="187"/>
  <c r="A126" i="187"/>
  <c r="A127" i="187"/>
  <c r="A128" i="187"/>
  <c r="A129" i="187"/>
  <c r="A130" i="187"/>
  <c r="A131" i="187"/>
  <c r="A132" i="187"/>
  <c r="A133" i="187"/>
  <c r="A134" i="187"/>
  <c r="A135" i="187"/>
  <c r="A136" i="187"/>
  <c r="A137" i="187"/>
  <c r="A138" i="187"/>
  <c r="A119" i="187"/>
  <c r="A97" i="187"/>
  <c r="A98" i="187"/>
  <c r="A99" i="187"/>
  <c r="A100" i="187"/>
  <c r="A101" i="187"/>
  <c r="A102" i="187"/>
  <c r="A103" i="187"/>
  <c r="A104" i="187"/>
  <c r="A105" i="187"/>
  <c r="A106" i="187"/>
  <c r="A107" i="187"/>
  <c r="A108" i="187"/>
  <c r="A109" i="187"/>
  <c r="A110" i="187"/>
  <c r="A111" i="187"/>
  <c r="A112" i="187"/>
  <c r="A113" i="187"/>
  <c r="A114" i="187"/>
  <c r="A115" i="187"/>
  <c r="A96" i="187"/>
  <c r="A73" i="187"/>
  <c r="A74" i="187"/>
  <c r="A75" i="187"/>
  <c r="A76" i="187"/>
  <c r="A77" i="187"/>
  <c r="A78" i="187"/>
  <c r="A79" i="187"/>
  <c r="A80" i="187"/>
  <c r="A81" i="187"/>
  <c r="A82" i="187"/>
  <c r="A83" i="187"/>
  <c r="A84" i="187"/>
  <c r="A85" i="187"/>
  <c r="A86" i="187"/>
  <c r="A87" i="187"/>
  <c r="A88" i="187"/>
  <c r="A89" i="187"/>
  <c r="A90" i="187"/>
  <c r="A91" i="187"/>
  <c r="A72" i="187"/>
  <c r="A51" i="187"/>
  <c r="A52" i="187"/>
  <c r="A53" i="187"/>
  <c r="A54" i="187"/>
  <c r="A55" i="187"/>
  <c r="A56" i="187"/>
  <c r="A57" i="187"/>
  <c r="A58" i="187"/>
  <c r="A59" i="187"/>
  <c r="A60" i="187"/>
  <c r="A61" i="187"/>
  <c r="A62" i="187"/>
  <c r="A63" i="187"/>
  <c r="A64" i="187"/>
  <c r="A65" i="187"/>
  <c r="A66" i="187"/>
  <c r="A67" i="187"/>
  <c r="A68" i="187"/>
  <c r="A69" i="187"/>
  <c r="A50" i="187"/>
  <c r="A29" i="187"/>
  <c r="A30" i="187"/>
  <c r="A31" i="187"/>
  <c r="A32" i="187"/>
  <c r="A33" i="187"/>
  <c r="A34" i="187"/>
  <c r="A35" i="187"/>
  <c r="A36" i="187"/>
  <c r="A37" i="187"/>
  <c r="A38" i="187"/>
  <c r="A39" i="187"/>
  <c r="A40" i="187"/>
  <c r="A41" i="187"/>
  <c r="A42" i="187"/>
  <c r="A43" i="187"/>
  <c r="A44" i="187"/>
  <c r="A45" i="187"/>
  <c r="A46" i="187"/>
  <c r="A47" i="187"/>
  <c r="A28" i="187"/>
  <c r="A166" i="186"/>
  <c r="A167" i="186"/>
  <c r="A168" i="186"/>
  <c r="A169" i="186"/>
  <c r="A170" i="186"/>
  <c r="A171" i="186"/>
  <c r="A172" i="186"/>
  <c r="A173" i="186"/>
  <c r="A174" i="186"/>
  <c r="A175" i="186"/>
  <c r="A176" i="186"/>
  <c r="A177" i="186"/>
  <c r="A178" i="186"/>
  <c r="A179" i="186"/>
  <c r="A180" i="186"/>
  <c r="A181" i="186"/>
  <c r="A182" i="186"/>
  <c r="A183" i="186"/>
  <c r="A184" i="186"/>
  <c r="A165" i="186"/>
  <c r="A143" i="186"/>
  <c r="A144" i="186"/>
  <c r="A145" i="186"/>
  <c r="A146" i="186"/>
  <c r="A147" i="186"/>
  <c r="A148" i="186"/>
  <c r="A149" i="186"/>
  <c r="A150" i="186"/>
  <c r="A151" i="186"/>
  <c r="A152" i="186"/>
  <c r="A153" i="186"/>
  <c r="A154" i="186"/>
  <c r="A155" i="186"/>
  <c r="A156" i="186"/>
  <c r="A157" i="186"/>
  <c r="A158" i="186"/>
  <c r="A159" i="186"/>
  <c r="A160" i="186"/>
  <c r="A161" i="186"/>
  <c r="A142" i="186"/>
  <c r="A120" i="186"/>
  <c r="A121" i="186"/>
  <c r="A122" i="186"/>
  <c r="A123" i="186"/>
  <c r="A124" i="186"/>
  <c r="A125" i="186"/>
  <c r="A126" i="186"/>
  <c r="A127" i="186"/>
  <c r="A128" i="186"/>
  <c r="A129" i="186"/>
  <c r="A130" i="186"/>
  <c r="A131" i="186"/>
  <c r="A132" i="186"/>
  <c r="A133" i="186"/>
  <c r="A134" i="186"/>
  <c r="A135" i="186"/>
  <c r="A136" i="186"/>
  <c r="A137" i="186"/>
  <c r="A138" i="186"/>
  <c r="A119" i="186"/>
  <c r="A97" i="186"/>
  <c r="A98" i="186"/>
  <c r="A99" i="186"/>
  <c r="A100" i="186"/>
  <c r="A101" i="186"/>
  <c r="A102" i="186"/>
  <c r="A103" i="186"/>
  <c r="A104" i="186"/>
  <c r="A105" i="186"/>
  <c r="A106" i="186"/>
  <c r="A107" i="186"/>
  <c r="A108" i="186"/>
  <c r="A109" i="186"/>
  <c r="A110" i="186"/>
  <c r="A111" i="186"/>
  <c r="A112" i="186"/>
  <c r="A113" i="186"/>
  <c r="A114" i="186"/>
  <c r="A115" i="186"/>
  <c r="A96" i="186"/>
  <c r="A73" i="186"/>
  <c r="A74" i="186"/>
  <c r="A75" i="186"/>
  <c r="A76" i="186"/>
  <c r="A77" i="186"/>
  <c r="A78" i="186"/>
  <c r="A79" i="186"/>
  <c r="A80" i="186"/>
  <c r="A81" i="186"/>
  <c r="A82" i="186"/>
  <c r="A83" i="186"/>
  <c r="A84" i="186"/>
  <c r="A85" i="186"/>
  <c r="A86" i="186"/>
  <c r="A87" i="186"/>
  <c r="A88" i="186"/>
  <c r="A89" i="186"/>
  <c r="A90" i="186"/>
  <c r="A91" i="186"/>
  <c r="A72" i="186"/>
  <c r="A51" i="186"/>
  <c r="A52" i="186"/>
  <c r="A53" i="186"/>
  <c r="A54" i="186"/>
  <c r="A55" i="186"/>
  <c r="A56" i="186"/>
  <c r="A57" i="186"/>
  <c r="A58" i="186"/>
  <c r="A59" i="186"/>
  <c r="A60" i="186"/>
  <c r="A61" i="186"/>
  <c r="A62" i="186"/>
  <c r="A63" i="186"/>
  <c r="A64" i="186"/>
  <c r="A65" i="186"/>
  <c r="A66" i="186"/>
  <c r="A67" i="186"/>
  <c r="A68" i="186"/>
  <c r="A69" i="186"/>
  <c r="A50" i="186"/>
  <c r="A29" i="186"/>
  <c r="A30" i="186"/>
  <c r="A31" i="186"/>
  <c r="A32" i="186"/>
  <c r="A33" i="186"/>
  <c r="A34" i="186"/>
  <c r="A35" i="186"/>
  <c r="A36" i="186"/>
  <c r="A37" i="186"/>
  <c r="A38" i="186"/>
  <c r="A39" i="186"/>
  <c r="A40" i="186"/>
  <c r="A41" i="186"/>
  <c r="A42" i="186"/>
  <c r="A43" i="186"/>
  <c r="A44" i="186"/>
  <c r="A45" i="186"/>
  <c r="A46" i="186"/>
  <c r="A47" i="186"/>
  <c r="A28" i="186"/>
  <c r="A166" i="185"/>
  <c r="A167" i="185"/>
  <c r="A168" i="185"/>
  <c r="A169" i="185"/>
  <c r="A170" i="185"/>
  <c r="A171" i="185"/>
  <c r="A172" i="185"/>
  <c r="A173" i="185"/>
  <c r="A174" i="185"/>
  <c r="A175" i="185"/>
  <c r="A176" i="185"/>
  <c r="A177" i="185"/>
  <c r="A178" i="185"/>
  <c r="A179" i="185"/>
  <c r="A180" i="185"/>
  <c r="A181" i="185"/>
  <c r="A182" i="185"/>
  <c r="A183" i="185"/>
  <c r="A184" i="185"/>
  <c r="A165" i="185"/>
  <c r="A143" i="185"/>
  <c r="A144" i="185"/>
  <c r="A145" i="185"/>
  <c r="A146" i="185"/>
  <c r="A147" i="185"/>
  <c r="A148" i="185"/>
  <c r="A149" i="185"/>
  <c r="A150" i="185"/>
  <c r="A151" i="185"/>
  <c r="A152" i="185"/>
  <c r="A153" i="185"/>
  <c r="A154" i="185"/>
  <c r="A155" i="185"/>
  <c r="A156" i="185"/>
  <c r="A157" i="185"/>
  <c r="A158" i="185"/>
  <c r="A159" i="185"/>
  <c r="A160" i="185"/>
  <c r="A161" i="185"/>
  <c r="A142" i="185"/>
  <c r="A120" i="185"/>
  <c r="A121" i="185"/>
  <c r="A122" i="185"/>
  <c r="A123" i="185"/>
  <c r="A124" i="185"/>
  <c r="A125" i="185"/>
  <c r="A126" i="185"/>
  <c r="A127" i="185"/>
  <c r="A128" i="185"/>
  <c r="A129" i="185"/>
  <c r="A130" i="185"/>
  <c r="A131" i="185"/>
  <c r="A132" i="185"/>
  <c r="A133" i="185"/>
  <c r="A134" i="185"/>
  <c r="A135" i="185"/>
  <c r="A136" i="185"/>
  <c r="A137" i="185"/>
  <c r="A138" i="185"/>
  <c r="A119" i="185"/>
  <c r="A97" i="185"/>
  <c r="A98" i="185"/>
  <c r="A99" i="185"/>
  <c r="A100" i="185"/>
  <c r="A101" i="185"/>
  <c r="A102" i="185"/>
  <c r="A103" i="185"/>
  <c r="A104" i="185"/>
  <c r="A105" i="185"/>
  <c r="A106" i="185"/>
  <c r="A107" i="185"/>
  <c r="A108" i="185"/>
  <c r="A109" i="185"/>
  <c r="A110" i="185"/>
  <c r="A111" i="185"/>
  <c r="A112" i="185"/>
  <c r="A113" i="185"/>
  <c r="A114" i="185"/>
  <c r="A115" i="185"/>
  <c r="A96" i="185"/>
  <c r="A73" i="185"/>
  <c r="A74" i="185"/>
  <c r="A75" i="185"/>
  <c r="A76" i="185"/>
  <c r="A77" i="185"/>
  <c r="A78" i="185"/>
  <c r="A79" i="185"/>
  <c r="A80" i="185"/>
  <c r="A81" i="185"/>
  <c r="A82" i="185"/>
  <c r="A83" i="185"/>
  <c r="A84" i="185"/>
  <c r="A85" i="185"/>
  <c r="A86" i="185"/>
  <c r="A87" i="185"/>
  <c r="A88" i="185"/>
  <c r="A89" i="185"/>
  <c r="A90" i="185"/>
  <c r="A91" i="185"/>
  <c r="A72" i="185"/>
  <c r="A51" i="185"/>
  <c r="A52" i="185"/>
  <c r="A53" i="185"/>
  <c r="A54" i="185"/>
  <c r="A55" i="185"/>
  <c r="A56" i="185"/>
  <c r="A57" i="185"/>
  <c r="A58" i="185"/>
  <c r="A59" i="185"/>
  <c r="A60" i="185"/>
  <c r="A61" i="185"/>
  <c r="A62" i="185"/>
  <c r="A63" i="185"/>
  <c r="A64" i="185"/>
  <c r="A65" i="185"/>
  <c r="A66" i="185"/>
  <c r="A67" i="185"/>
  <c r="A68" i="185"/>
  <c r="A69" i="185"/>
  <c r="A50" i="185"/>
  <c r="A29" i="185"/>
  <c r="A30" i="185"/>
  <c r="A31" i="185"/>
  <c r="A32" i="185"/>
  <c r="A33" i="185"/>
  <c r="A34" i="185"/>
  <c r="A35" i="185"/>
  <c r="A36" i="185"/>
  <c r="A37" i="185"/>
  <c r="A38" i="185"/>
  <c r="A39" i="185"/>
  <c r="A40" i="185"/>
  <c r="A41" i="185"/>
  <c r="A42" i="185"/>
  <c r="A43" i="185"/>
  <c r="A44" i="185"/>
  <c r="A45" i="185"/>
  <c r="A46" i="185"/>
  <c r="A47" i="185"/>
  <c r="A28" i="185"/>
  <c r="A166" i="184"/>
  <c r="A167" i="184"/>
  <c r="A168" i="184"/>
  <c r="A169" i="184"/>
  <c r="A170" i="184"/>
  <c r="A171" i="184"/>
  <c r="A172" i="184"/>
  <c r="A173" i="184"/>
  <c r="A174" i="184"/>
  <c r="A175" i="184"/>
  <c r="A176" i="184"/>
  <c r="A177" i="184"/>
  <c r="A178" i="184"/>
  <c r="A179" i="184"/>
  <c r="A180" i="184"/>
  <c r="A181" i="184"/>
  <c r="A182" i="184"/>
  <c r="A183" i="184"/>
  <c r="A184" i="184"/>
  <c r="A165" i="184"/>
  <c r="A143" i="184"/>
  <c r="A144" i="184"/>
  <c r="A145" i="184"/>
  <c r="A146" i="184"/>
  <c r="A147" i="184"/>
  <c r="A148" i="184"/>
  <c r="A149" i="184"/>
  <c r="A150" i="184"/>
  <c r="A151" i="184"/>
  <c r="A152" i="184"/>
  <c r="A153" i="184"/>
  <c r="A154" i="184"/>
  <c r="A155" i="184"/>
  <c r="A156" i="184"/>
  <c r="A157" i="184"/>
  <c r="A158" i="184"/>
  <c r="A159" i="184"/>
  <c r="A160" i="184"/>
  <c r="A161" i="184"/>
  <c r="A142" i="184"/>
  <c r="A120" i="184"/>
  <c r="A121" i="184"/>
  <c r="A122" i="184"/>
  <c r="A123" i="184"/>
  <c r="A124" i="184"/>
  <c r="A125" i="184"/>
  <c r="A126" i="184"/>
  <c r="A127" i="184"/>
  <c r="A128" i="184"/>
  <c r="A129" i="184"/>
  <c r="A130" i="184"/>
  <c r="A131" i="184"/>
  <c r="A132" i="184"/>
  <c r="A133" i="184"/>
  <c r="A134" i="184"/>
  <c r="A135" i="184"/>
  <c r="A136" i="184"/>
  <c r="A137" i="184"/>
  <c r="A138" i="184"/>
  <c r="A119" i="184"/>
  <c r="A97" i="184"/>
  <c r="A98" i="184"/>
  <c r="A99" i="184"/>
  <c r="A100" i="184"/>
  <c r="A101" i="184"/>
  <c r="A102" i="184"/>
  <c r="A103" i="184"/>
  <c r="A104" i="184"/>
  <c r="A105" i="184"/>
  <c r="A106" i="184"/>
  <c r="A107" i="184"/>
  <c r="A108" i="184"/>
  <c r="A109" i="184"/>
  <c r="A110" i="184"/>
  <c r="A111" i="184"/>
  <c r="A112" i="184"/>
  <c r="A113" i="184"/>
  <c r="A114" i="184"/>
  <c r="A115" i="184"/>
  <c r="A96" i="184"/>
  <c r="A73" i="184"/>
  <c r="A74" i="184"/>
  <c r="A75" i="184"/>
  <c r="A76" i="184"/>
  <c r="A77" i="184"/>
  <c r="A78" i="184"/>
  <c r="A79" i="184"/>
  <c r="A80" i="184"/>
  <c r="A81" i="184"/>
  <c r="A82" i="184"/>
  <c r="A83" i="184"/>
  <c r="A84" i="184"/>
  <c r="A85" i="184"/>
  <c r="A86" i="184"/>
  <c r="A87" i="184"/>
  <c r="A88" i="184"/>
  <c r="A89" i="184"/>
  <c r="A90" i="184"/>
  <c r="A91" i="184"/>
  <c r="A72" i="184"/>
  <c r="A51" i="184"/>
  <c r="A52" i="184"/>
  <c r="A53" i="184"/>
  <c r="A54" i="184"/>
  <c r="A55" i="184"/>
  <c r="A56" i="184"/>
  <c r="A57" i="184"/>
  <c r="A58" i="184"/>
  <c r="A59" i="184"/>
  <c r="A60" i="184"/>
  <c r="A61" i="184"/>
  <c r="A62" i="184"/>
  <c r="A63" i="184"/>
  <c r="A64" i="184"/>
  <c r="A65" i="184"/>
  <c r="A66" i="184"/>
  <c r="A67" i="184"/>
  <c r="A68" i="184"/>
  <c r="A69" i="184"/>
  <c r="A50" i="184"/>
  <c r="A29" i="184"/>
  <c r="A30" i="184"/>
  <c r="A31" i="184"/>
  <c r="A32" i="184"/>
  <c r="A33" i="184"/>
  <c r="A34" i="184"/>
  <c r="A35" i="184"/>
  <c r="A36" i="184"/>
  <c r="A37" i="184"/>
  <c r="A38" i="184"/>
  <c r="A39" i="184"/>
  <c r="A40" i="184"/>
  <c r="A41" i="184"/>
  <c r="A42" i="184"/>
  <c r="A43" i="184"/>
  <c r="A44" i="184"/>
  <c r="A45" i="184"/>
  <c r="A46" i="184"/>
  <c r="A47" i="184"/>
  <c r="A28" i="184"/>
  <c r="A166" i="183"/>
  <c r="A167" i="183"/>
  <c r="A168" i="183"/>
  <c r="A169" i="183"/>
  <c r="A170" i="183"/>
  <c r="A171" i="183"/>
  <c r="A172" i="183"/>
  <c r="A173" i="183"/>
  <c r="A174" i="183"/>
  <c r="A175" i="183"/>
  <c r="A176" i="183"/>
  <c r="A177" i="183"/>
  <c r="A178" i="183"/>
  <c r="A179" i="183"/>
  <c r="A180" i="183"/>
  <c r="A181" i="183"/>
  <c r="A182" i="183"/>
  <c r="A183" i="183"/>
  <c r="A184" i="183"/>
  <c r="A165" i="183"/>
  <c r="A143" i="183"/>
  <c r="A144" i="183"/>
  <c r="A145" i="183"/>
  <c r="A146" i="183"/>
  <c r="A147" i="183"/>
  <c r="A148" i="183"/>
  <c r="A149" i="183"/>
  <c r="A150" i="183"/>
  <c r="A151" i="183"/>
  <c r="A152" i="183"/>
  <c r="A153" i="183"/>
  <c r="A154" i="183"/>
  <c r="A155" i="183"/>
  <c r="A156" i="183"/>
  <c r="A157" i="183"/>
  <c r="A158" i="183"/>
  <c r="A159" i="183"/>
  <c r="A160" i="183"/>
  <c r="A161" i="183"/>
  <c r="A142" i="183"/>
  <c r="A120" i="183"/>
  <c r="A121" i="183"/>
  <c r="A122" i="183"/>
  <c r="A123" i="183"/>
  <c r="A124" i="183"/>
  <c r="A125" i="183"/>
  <c r="A126" i="183"/>
  <c r="A127" i="183"/>
  <c r="A128" i="183"/>
  <c r="A129" i="183"/>
  <c r="A130" i="183"/>
  <c r="A131" i="183"/>
  <c r="A132" i="183"/>
  <c r="A133" i="183"/>
  <c r="A134" i="183"/>
  <c r="A135" i="183"/>
  <c r="A136" i="183"/>
  <c r="A137" i="183"/>
  <c r="A138" i="183"/>
  <c r="A119" i="183"/>
  <c r="A97" i="183"/>
  <c r="A98" i="183"/>
  <c r="A99" i="183"/>
  <c r="A100" i="183"/>
  <c r="A101" i="183"/>
  <c r="A102" i="183"/>
  <c r="A103" i="183"/>
  <c r="A104" i="183"/>
  <c r="A105" i="183"/>
  <c r="A106" i="183"/>
  <c r="A107" i="183"/>
  <c r="A108" i="183"/>
  <c r="A109" i="183"/>
  <c r="A110" i="183"/>
  <c r="A111" i="183"/>
  <c r="A112" i="183"/>
  <c r="A113" i="183"/>
  <c r="A114" i="183"/>
  <c r="A115" i="183"/>
  <c r="A96" i="183"/>
  <c r="A73" i="183"/>
  <c r="A74" i="183"/>
  <c r="A75" i="183"/>
  <c r="A76" i="183"/>
  <c r="A77" i="183"/>
  <c r="A78" i="183"/>
  <c r="A79" i="183"/>
  <c r="A80" i="183"/>
  <c r="A81" i="183"/>
  <c r="A82" i="183"/>
  <c r="A83" i="183"/>
  <c r="A84" i="183"/>
  <c r="A85" i="183"/>
  <c r="A86" i="183"/>
  <c r="A87" i="183"/>
  <c r="A88" i="183"/>
  <c r="A89" i="183"/>
  <c r="A90" i="183"/>
  <c r="A91" i="183"/>
  <c r="A72" i="183"/>
  <c r="A51" i="183"/>
  <c r="A52" i="183"/>
  <c r="A53" i="183"/>
  <c r="A54" i="183"/>
  <c r="A55" i="183"/>
  <c r="A56" i="183"/>
  <c r="A57" i="183"/>
  <c r="A58" i="183"/>
  <c r="A59" i="183"/>
  <c r="A60" i="183"/>
  <c r="A61" i="183"/>
  <c r="A62" i="183"/>
  <c r="A63" i="183"/>
  <c r="A64" i="183"/>
  <c r="A65" i="183"/>
  <c r="A66" i="183"/>
  <c r="A67" i="183"/>
  <c r="A68" i="183"/>
  <c r="A69" i="183"/>
  <c r="A50" i="183"/>
  <c r="A29" i="183"/>
  <c r="A30" i="183"/>
  <c r="A31" i="183"/>
  <c r="A32" i="183"/>
  <c r="A33" i="183"/>
  <c r="A34" i="183"/>
  <c r="A35" i="183"/>
  <c r="A36" i="183"/>
  <c r="A37" i="183"/>
  <c r="A38" i="183"/>
  <c r="A39" i="183"/>
  <c r="A40" i="183"/>
  <c r="A41" i="183"/>
  <c r="A42" i="183"/>
  <c r="A43" i="183"/>
  <c r="A44" i="183"/>
  <c r="A45" i="183"/>
  <c r="A46" i="183"/>
  <c r="A47" i="183"/>
  <c r="A28" i="183"/>
  <c r="C190" i="181"/>
  <c r="C191" i="181"/>
  <c r="C192" i="181"/>
  <c r="C193" i="181"/>
  <c r="C194" i="181"/>
  <c r="C195" i="181"/>
  <c r="C196" i="181"/>
  <c r="C197" i="181"/>
  <c r="C198" i="181"/>
  <c r="C199" i="181"/>
  <c r="C200" i="181"/>
  <c r="C201" i="181"/>
  <c r="C202" i="181"/>
  <c r="C203" i="181"/>
  <c r="C204" i="181"/>
  <c r="C205" i="181"/>
  <c r="C206" i="181"/>
  <c r="C207" i="181"/>
  <c r="C208" i="181"/>
  <c r="C189" i="181"/>
  <c r="B190" i="181"/>
  <c r="B191" i="181"/>
  <c r="B192" i="181"/>
  <c r="B193" i="181"/>
  <c r="B194" i="181"/>
  <c r="B195" i="181"/>
  <c r="B196" i="181"/>
  <c r="B197" i="181"/>
  <c r="B198" i="181"/>
  <c r="B199" i="181"/>
  <c r="B200" i="181"/>
  <c r="B201" i="181"/>
  <c r="B202" i="181"/>
  <c r="B203" i="181"/>
  <c r="B204" i="181"/>
  <c r="B205" i="181"/>
  <c r="B206" i="181"/>
  <c r="B207" i="181"/>
  <c r="B208" i="181"/>
  <c r="B189" i="181"/>
  <c r="A190" i="181"/>
  <c r="A191" i="181"/>
  <c r="A192" i="181"/>
  <c r="A193" i="181"/>
  <c r="A194" i="181"/>
  <c r="A195" i="181"/>
  <c r="A196" i="181"/>
  <c r="A197" i="181"/>
  <c r="A198" i="181"/>
  <c r="A199" i="181"/>
  <c r="A200" i="181"/>
  <c r="A201" i="181"/>
  <c r="A202" i="181"/>
  <c r="A203" i="181"/>
  <c r="A204" i="181"/>
  <c r="A205" i="181"/>
  <c r="A206" i="181"/>
  <c r="A207" i="181"/>
  <c r="A208" i="181"/>
  <c r="A189" i="181"/>
  <c r="A166" i="181"/>
  <c r="A167" i="181"/>
  <c r="A168" i="181"/>
  <c r="A169" i="181"/>
  <c r="A170" i="181"/>
  <c r="A171" i="181"/>
  <c r="A172" i="181"/>
  <c r="A173" i="181"/>
  <c r="A174" i="181"/>
  <c r="A175" i="181"/>
  <c r="A176" i="181"/>
  <c r="A177" i="181"/>
  <c r="A178" i="181"/>
  <c r="A179" i="181"/>
  <c r="A180" i="181"/>
  <c r="A181" i="181"/>
  <c r="A182" i="181"/>
  <c r="A183" i="181"/>
  <c r="A184" i="181"/>
  <c r="A165" i="181"/>
  <c r="A143" i="181"/>
  <c r="A144" i="181"/>
  <c r="A145" i="181"/>
  <c r="A146" i="181"/>
  <c r="A147" i="181"/>
  <c r="A148" i="181"/>
  <c r="A149" i="181"/>
  <c r="A150" i="181"/>
  <c r="A151" i="181"/>
  <c r="A152" i="181"/>
  <c r="A153" i="181"/>
  <c r="A154" i="181"/>
  <c r="A155" i="181"/>
  <c r="A156" i="181"/>
  <c r="A157" i="181"/>
  <c r="A158" i="181"/>
  <c r="A159" i="181"/>
  <c r="A160" i="181"/>
  <c r="A161" i="181"/>
  <c r="A142" i="181"/>
  <c r="A120" i="181"/>
  <c r="A121" i="181"/>
  <c r="A122" i="181"/>
  <c r="A123" i="181"/>
  <c r="A124" i="181"/>
  <c r="A125" i="181"/>
  <c r="A126" i="181"/>
  <c r="A127" i="181"/>
  <c r="A128" i="181"/>
  <c r="A129" i="181"/>
  <c r="A130" i="181"/>
  <c r="A131" i="181"/>
  <c r="A132" i="181"/>
  <c r="A133" i="181"/>
  <c r="A134" i="181"/>
  <c r="A135" i="181"/>
  <c r="A136" i="181"/>
  <c r="A137" i="181"/>
  <c r="A138" i="181"/>
  <c r="A119" i="181"/>
  <c r="A97" i="181"/>
  <c r="A98" i="181"/>
  <c r="A99" i="181"/>
  <c r="A100" i="181"/>
  <c r="A101" i="181"/>
  <c r="A102" i="181"/>
  <c r="A103" i="181"/>
  <c r="A104" i="181"/>
  <c r="A105" i="181"/>
  <c r="A106" i="181"/>
  <c r="A107" i="181"/>
  <c r="A108" i="181"/>
  <c r="A109" i="181"/>
  <c r="A110" i="181"/>
  <c r="A111" i="181"/>
  <c r="A112" i="181"/>
  <c r="A113" i="181"/>
  <c r="A114" i="181"/>
  <c r="A115" i="181"/>
  <c r="A96" i="181"/>
  <c r="A73" i="181"/>
  <c r="A74" i="181"/>
  <c r="A75" i="181"/>
  <c r="A76" i="181"/>
  <c r="A77" i="181"/>
  <c r="A78" i="181"/>
  <c r="A79" i="181"/>
  <c r="A80" i="181"/>
  <c r="A81" i="181"/>
  <c r="A82" i="181"/>
  <c r="A83" i="181"/>
  <c r="A84" i="181"/>
  <c r="A85" i="181"/>
  <c r="A86" i="181"/>
  <c r="A87" i="181"/>
  <c r="A88" i="181"/>
  <c r="A89" i="181"/>
  <c r="A90" i="181"/>
  <c r="A91" i="181"/>
  <c r="A72" i="181"/>
  <c r="A51" i="181"/>
  <c r="A52" i="181"/>
  <c r="A53" i="181"/>
  <c r="A54" i="181"/>
  <c r="A55" i="181"/>
  <c r="A56" i="181"/>
  <c r="A57" i="181"/>
  <c r="A58" i="181"/>
  <c r="A59" i="181"/>
  <c r="A60" i="181"/>
  <c r="A61" i="181"/>
  <c r="A62" i="181"/>
  <c r="A63" i="181"/>
  <c r="A64" i="181"/>
  <c r="A65" i="181"/>
  <c r="A66" i="181"/>
  <c r="A67" i="181"/>
  <c r="A68" i="181"/>
  <c r="A69" i="181"/>
  <c r="A50" i="181"/>
  <c r="A29" i="181"/>
  <c r="A30" i="181"/>
  <c r="A31" i="181"/>
  <c r="A32" i="181"/>
  <c r="A33" i="181"/>
  <c r="A34" i="181"/>
  <c r="A35" i="181"/>
  <c r="A36" i="181"/>
  <c r="A37" i="181"/>
  <c r="A38" i="181"/>
  <c r="A39" i="181"/>
  <c r="A40" i="181"/>
  <c r="A41" i="181"/>
  <c r="A42" i="181"/>
  <c r="A43" i="181"/>
  <c r="A44" i="181"/>
  <c r="A45" i="181"/>
  <c r="A46" i="181"/>
  <c r="A47" i="181"/>
  <c r="A28" i="181"/>
  <c r="A7" i="181"/>
  <c r="A8" i="181"/>
  <c r="A9" i="181"/>
  <c r="A10" i="181"/>
  <c r="A11" i="181"/>
  <c r="A12" i="181"/>
  <c r="A13" i="181"/>
  <c r="A14" i="181"/>
  <c r="A15" i="181"/>
  <c r="A16" i="181"/>
  <c r="A17" i="181"/>
  <c r="A18" i="181"/>
  <c r="A19" i="181"/>
  <c r="A20" i="181"/>
  <c r="A21" i="181"/>
  <c r="A22" i="181"/>
  <c r="A23" i="181"/>
  <c r="A24" i="181"/>
  <c r="A25" i="181"/>
  <c r="A6" i="181"/>
  <c r="E185" i="180"/>
  <c r="E160" i="180"/>
  <c r="E139" i="180"/>
  <c r="D111" i="180"/>
  <c r="F9" i="277"/>
  <c r="E183" i="180"/>
  <c r="E186" i="180"/>
  <c r="E113" i="180"/>
  <c r="E159" i="180"/>
  <c r="E137" i="180"/>
  <c r="E163" i="180"/>
  <c r="E184" i="180"/>
  <c r="E116" i="180"/>
  <c r="D157" i="180"/>
  <c r="F9" i="279"/>
  <c r="E162" i="180"/>
  <c r="E140" i="180"/>
  <c r="E161" i="180"/>
  <c r="E182" i="180"/>
  <c r="D12" i="323"/>
  <c r="E263" i="188"/>
  <c r="E194" i="190"/>
  <c r="E217" i="190"/>
  <c r="E240" i="190"/>
  <c r="E192" i="183"/>
  <c r="E195" i="184"/>
  <c r="E195" i="185"/>
  <c r="E261" i="186"/>
  <c r="E195" i="187"/>
  <c r="E241" i="187"/>
  <c r="E195" i="189"/>
  <c r="E264" i="189"/>
  <c r="E260" i="185"/>
  <c r="E217" i="189"/>
  <c r="E195" i="191"/>
  <c r="E241" i="191"/>
  <c r="E191" i="181"/>
  <c r="E241" i="181"/>
  <c r="E263" i="183"/>
  <c r="E194" i="191"/>
  <c r="E217" i="191"/>
  <c r="E195" i="190"/>
  <c r="E195" i="186"/>
  <c r="D189" i="187"/>
  <c r="F9" i="284"/>
  <c r="F11" i="284" s="1"/>
  <c r="E195" i="188"/>
  <c r="E218" i="188"/>
  <c r="E195" i="183"/>
  <c r="E240" i="188"/>
  <c r="E263" i="189"/>
  <c r="E217" i="188"/>
  <c r="E194" i="189"/>
  <c r="E194" i="187"/>
  <c r="E217" i="187"/>
  <c r="E194" i="188"/>
  <c r="D189" i="186"/>
  <c r="F9" i="288" s="1"/>
  <c r="E194" i="186"/>
  <c r="E260" i="186"/>
  <c r="D189" i="185"/>
  <c r="F9" i="292" s="1"/>
  <c r="F11" i="292" s="1"/>
  <c r="D212" i="185"/>
  <c r="F9" i="291"/>
  <c r="D189" i="184"/>
  <c r="F9" i="296"/>
  <c r="F11" i="296" s="1"/>
  <c r="D189" i="183"/>
  <c r="F9" i="276" s="1"/>
  <c r="F11" i="276" s="1"/>
  <c r="E260" i="184"/>
  <c r="E263" i="181"/>
  <c r="E260" i="183"/>
  <c r="E217" i="181"/>
  <c r="E264" i="191"/>
  <c r="E261" i="187"/>
  <c r="E264" i="188"/>
  <c r="E238" i="181"/>
  <c r="E238" i="186"/>
  <c r="E218" i="186"/>
  <c r="E218" i="190"/>
  <c r="D212" i="183"/>
  <c r="F9" i="275" s="1"/>
  <c r="F11" i="275" s="1"/>
  <c r="E218" i="181"/>
  <c r="D212" i="184"/>
  <c r="F9" i="295" s="1"/>
  <c r="F11" i="295" s="1"/>
  <c r="E218" i="187"/>
  <c r="E217" i="186"/>
  <c r="E263" i="187"/>
  <c r="E263" i="184"/>
  <c r="E263" i="185"/>
  <c r="E215" i="183"/>
  <c r="E238" i="183"/>
  <c r="E264" i="183"/>
  <c r="E218" i="184"/>
  <c r="E241" i="184"/>
  <c r="E261" i="184"/>
  <c r="D235" i="185"/>
  <c r="F9" i="290"/>
  <c r="E241" i="188"/>
  <c r="E218" i="191"/>
  <c r="E241" i="183"/>
  <c r="E264" i="184"/>
  <c r="E218" i="185"/>
  <c r="E241" i="185"/>
  <c r="E261" i="185"/>
  <c r="D235" i="186"/>
  <c r="F9" i="286" s="1"/>
  <c r="F11" i="286" s="1"/>
  <c r="E264" i="186"/>
  <c r="E264" i="187"/>
  <c r="E241" i="189"/>
  <c r="E264" i="190"/>
  <c r="E218" i="183"/>
  <c r="E264" i="185"/>
  <c r="E241" i="186"/>
  <c r="E218" i="189"/>
  <c r="E241" i="190"/>
  <c r="E138" i="180"/>
  <c r="E136" i="180"/>
  <c r="D134" i="180"/>
  <c r="F9" i="280" s="1"/>
  <c r="F11" i="280" s="1"/>
  <c r="E114" i="180"/>
  <c r="E117" i="180"/>
  <c r="E115" i="180"/>
  <c r="D180" i="180"/>
  <c r="F9" i="278" s="1"/>
  <c r="F11" i="278" s="1"/>
  <c r="E263" i="191"/>
  <c r="E260" i="191"/>
  <c r="E240" i="191"/>
  <c r="E237" i="191"/>
  <c r="D189" i="191"/>
  <c r="F9" i="313" s="1"/>
  <c r="F11" i="313" s="1"/>
  <c r="D212" i="191"/>
  <c r="F9" i="312" s="1"/>
  <c r="D235" i="191"/>
  <c r="F9" i="311" s="1"/>
  <c r="L9" i="311" s="1"/>
  <c r="D258" i="191"/>
  <c r="F9" i="310" s="1"/>
  <c r="F11" i="310" s="1"/>
  <c r="E191" i="191"/>
  <c r="E192" i="191"/>
  <c r="E193" i="191"/>
  <c r="E214" i="191"/>
  <c r="E215" i="191"/>
  <c r="E216" i="191"/>
  <c r="E238" i="191"/>
  <c r="E239" i="191"/>
  <c r="E261" i="191"/>
  <c r="E262" i="191"/>
  <c r="E263" i="190"/>
  <c r="E260" i="190"/>
  <c r="E237" i="190"/>
  <c r="D189" i="190"/>
  <c r="F9" i="297" s="1"/>
  <c r="D212" i="190"/>
  <c r="F9" i="309" s="1"/>
  <c r="D235" i="190"/>
  <c r="F9" i="307" s="1"/>
  <c r="D258" i="190"/>
  <c r="F9" i="308" s="1"/>
  <c r="F11" i="308" s="1"/>
  <c r="E191" i="190"/>
  <c r="E192" i="190"/>
  <c r="E193" i="190"/>
  <c r="E214" i="190"/>
  <c r="E215" i="190"/>
  <c r="E216" i="190"/>
  <c r="E238" i="190"/>
  <c r="E239" i="190"/>
  <c r="E261" i="190"/>
  <c r="E262" i="190"/>
  <c r="E260" i="189"/>
  <c r="E240" i="189"/>
  <c r="D189" i="189"/>
  <c r="F9" i="301" s="1"/>
  <c r="D212" i="189"/>
  <c r="F9" i="300" s="1"/>
  <c r="F11" i="300" s="1"/>
  <c r="D235" i="189"/>
  <c r="F9" i="299" s="1"/>
  <c r="D258" i="189"/>
  <c r="F9" i="298" s="1"/>
  <c r="F11" i="298" s="1"/>
  <c r="E191" i="189"/>
  <c r="E192" i="189"/>
  <c r="E193" i="189"/>
  <c r="E214" i="189"/>
  <c r="E215" i="189"/>
  <c r="E216" i="189"/>
  <c r="E237" i="189"/>
  <c r="E238" i="189"/>
  <c r="E239" i="189"/>
  <c r="E261" i="189"/>
  <c r="E262" i="189"/>
  <c r="E260" i="188"/>
  <c r="E237" i="188"/>
  <c r="D189" i="188"/>
  <c r="F9" i="305"/>
  <c r="D212" i="188"/>
  <c r="F9" i="304"/>
  <c r="D235" i="188"/>
  <c r="F9" i="303"/>
  <c r="D258" i="188"/>
  <c r="F9" i="302"/>
  <c r="E191" i="188"/>
  <c r="E192" i="188"/>
  <c r="E193" i="188"/>
  <c r="E214" i="188"/>
  <c r="E215" i="188"/>
  <c r="E216" i="188"/>
  <c r="E238" i="188"/>
  <c r="E239" i="188"/>
  <c r="E261" i="188"/>
  <c r="E262" i="188"/>
  <c r="D258" i="187"/>
  <c r="F9" i="306"/>
  <c r="E240" i="187"/>
  <c r="D212" i="187"/>
  <c r="F9" i="272" s="1"/>
  <c r="D235" i="187"/>
  <c r="F9" i="271" s="1"/>
  <c r="F11" i="271" s="1"/>
  <c r="E191" i="187"/>
  <c r="E192" i="187"/>
  <c r="E193" i="187"/>
  <c r="E214" i="187"/>
  <c r="E215" i="187"/>
  <c r="E216" i="187"/>
  <c r="E237" i="187"/>
  <c r="E238" i="187"/>
  <c r="E239" i="187"/>
  <c r="E260" i="187"/>
  <c r="E262" i="187"/>
  <c r="D258" i="186"/>
  <c r="F9" i="285"/>
  <c r="F11" i="285" s="1"/>
  <c r="E263" i="186"/>
  <c r="E240" i="186"/>
  <c r="D212" i="186"/>
  <c r="F9" i="287" s="1"/>
  <c r="F11" i="287" s="1"/>
  <c r="E214" i="186"/>
  <c r="E191" i="186"/>
  <c r="E192" i="186"/>
  <c r="E193" i="186"/>
  <c r="E215" i="186"/>
  <c r="E216" i="186"/>
  <c r="E237" i="186"/>
  <c r="E239" i="186"/>
  <c r="E262" i="186"/>
  <c r="E262" i="185"/>
  <c r="E240" i="185"/>
  <c r="E217" i="185"/>
  <c r="E194" i="185"/>
  <c r="D258" i="185"/>
  <c r="F9" i="289"/>
  <c r="E191" i="185"/>
  <c r="E192" i="185"/>
  <c r="E193" i="185"/>
  <c r="E214" i="185"/>
  <c r="E215" i="185"/>
  <c r="E216" i="185"/>
  <c r="E237" i="185"/>
  <c r="E238" i="185"/>
  <c r="E239" i="185"/>
  <c r="D235" i="184"/>
  <c r="F9" i="294" s="1"/>
  <c r="E240" i="184"/>
  <c r="E217" i="184"/>
  <c r="E194" i="184"/>
  <c r="D258" i="184"/>
  <c r="F9" i="293" s="1"/>
  <c r="E191" i="184"/>
  <c r="E192" i="184"/>
  <c r="E193" i="184"/>
  <c r="E214" i="184"/>
  <c r="E215" i="184"/>
  <c r="E216" i="184"/>
  <c r="E237" i="184"/>
  <c r="E238" i="184"/>
  <c r="E239" i="184"/>
  <c r="E262" i="184"/>
  <c r="E237" i="183"/>
  <c r="E240" i="183"/>
  <c r="E217" i="183"/>
  <c r="E194" i="183"/>
  <c r="D235" i="183"/>
  <c r="F9" i="274" s="1"/>
  <c r="D258" i="183"/>
  <c r="F9" i="273" s="1"/>
  <c r="F11" i="273" s="1"/>
  <c r="E191" i="183"/>
  <c r="E193" i="183"/>
  <c r="E214" i="183"/>
  <c r="E216" i="183"/>
  <c r="E239" i="183"/>
  <c r="E261" i="183"/>
  <c r="E262" i="183"/>
  <c r="E260" i="181"/>
  <c r="E214" i="181"/>
  <c r="D258" i="181"/>
  <c r="F9" i="281" s="1"/>
  <c r="E261" i="181"/>
  <c r="E262" i="181"/>
  <c r="D235" i="181"/>
  <c r="E239" i="181"/>
  <c r="D212" i="181"/>
  <c r="F9" i="283" s="1"/>
  <c r="F11" i="283" s="1"/>
  <c r="E215" i="181"/>
  <c r="E216" i="181"/>
  <c r="D189" i="181"/>
  <c r="B166" i="191"/>
  <c r="B167" i="191"/>
  <c r="B168" i="191"/>
  <c r="B169" i="191"/>
  <c r="B170" i="191"/>
  <c r="B171" i="191"/>
  <c r="B172" i="191"/>
  <c r="B173" i="191"/>
  <c r="B174" i="191"/>
  <c r="B175" i="191"/>
  <c r="B176" i="191"/>
  <c r="B177" i="191"/>
  <c r="B178" i="191"/>
  <c r="B179" i="191"/>
  <c r="B180" i="191"/>
  <c r="B181" i="191"/>
  <c r="B182" i="191"/>
  <c r="B183" i="191"/>
  <c r="B184" i="191"/>
  <c r="B165" i="191"/>
  <c r="B143" i="191"/>
  <c r="B144" i="191"/>
  <c r="B145" i="191"/>
  <c r="B146" i="191"/>
  <c r="B147" i="191"/>
  <c r="B148" i="191"/>
  <c r="B149" i="191"/>
  <c r="B150" i="191"/>
  <c r="B151" i="191"/>
  <c r="B152" i="191"/>
  <c r="B153" i="191"/>
  <c r="B154" i="191"/>
  <c r="B155" i="191"/>
  <c r="B156" i="191"/>
  <c r="B157" i="191"/>
  <c r="B158" i="191"/>
  <c r="B159" i="191"/>
  <c r="B160" i="191"/>
  <c r="B161" i="191"/>
  <c r="B142" i="191"/>
  <c r="B120" i="191"/>
  <c r="B121" i="191"/>
  <c r="B122" i="191"/>
  <c r="B123" i="191"/>
  <c r="B124" i="191"/>
  <c r="B125" i="191"/>
  <c r="B126" i="191"/>
  <c r="B127" i="191"/>
  <c r="B128" i="191"/>
  <c r="B129" i="191"/>
  <c r="B130" i="191"/>
  <c r="B131" i="191"/>
  <c r="B132" i="191"/>
  <c r="B133" i="191"/>
  <c r="B134" i="191"/>
  <c r="B135" i="191"/>
  <c r="B136" i="191"/>
  <c r="B137" i="191"/>
  <c r="B138" i="191"/>
  <c r="B119" i="191"/>
  <c r="B97" i="191"/>
  <c r="B98" i="191"/>
  <c r="B99" i="191"/>
  <c r="B100" i="191"/>
  <c r="B101" i="191"/>
  <c r="B102" i="191"/>
  <c r="B103" i="191"/>
  <c r="B104" i="191"/>
  <c r="B105" i="191"/>
  <c r="B106" i="191"/>
  <c r="B107" i="191"/>
  <c r="B108" i="191"/>
  <c r="B109" i="191"/>
  <c r="B110" i="191"/>
  <c r="B111" i="191"/>
  <c r="B112" i="191"/>
  <c r="B113" i="191"/>
  <c r="B114" i="191"/>
  <c r="B115" i="191"/>
  <c r="B96" i="191"/>
  <c r="C184" i="191"/>
  <c r="C183" i="191"/>
  <c r="C182" i="191"/>
  <c r="C181" i="191"/>
  <c r="C180" i="191"/>
  <c r="C179" i="191"/>
  <c r="C178" i="191"/>
  <c r="C177" i="191"/>
  <c r="C176" i="191"/>
  <c r="C175" i="191"/>
  <c r="C174" i="191"/>
  <c r="D174" i="191" s="1"/>
  <c r="C173" i="191"/>
  <c r="C172" i="191"/>
  <c r="C171" i="191"/>
  <c r="C170" i="191"/>
  <c r="C169" i="191"/>
  <c r="C168" i="191"/>
  <c r="C167" i="191"/>
  <c r="C166" i="191"/>
  <c r="C165" i="191"/>
  <c r="C161" i="191"/>
  <c r="C160" i="191"/>
  <c r="C159" i="191"/>
  <c r="D159" i="191"/>
  <c r="C158" i="191"/>
  <c r="C157" i="191"/>
  <c r="C156" i="191"/>
  <c r="C155" i="191"/>
  <c r="D155" i="191" s="1"/>
  <c r="C154" i="191"/>
  <c r="C153" i="191"/>
  <c r="C152" i="191"/>
  <c r="C151" i="191"/>
  <c r="D151" i="191" s="1"/>
  <c r="C150" i="191"/>
  <c r="C149" i="191"/>
  <c r="C148" i="191"/>
  <c r="C147" i="191"/>
  <c r="C146" i="191"/>
  <c r="C145" i="191"/>
  <c r="C144" i="191"/>
  <c r="C143" i="191"/>
  <c r="C142" i="191"/>
  <c r="C138" i="191"/>
  <c r="C137" i="191"/>
  <c r="C136" i="191"/>
  <c r="C135" i="191"/>
  <c r="C134" i="191"/>
  <c r="C133" i="191"/>
  <c r="C132" i="191"/>
  <c r="C131" i="191"/>
  <c r="C130" i="191"/>
  <c r="C129" i="191"/>
  <c r="C128" i="191"/>
  <c r="D128" i="191" s="1"/>
  <c r="C127" i="191"/>
  <c r="C126" i="191"/>
  <c r="C125" i="191"/>
  <c r="C124" i="191"/>
  <c r="D124" i="191" s="1"/>
  <c r="C123" i="191"/>
  <c r="C122" i="191"/>
  <c r="D122" i="191" s="1"/>
  <c r="C121" i="191"/>
  <c r="C120" i="191"/>
  <c r="C119" i="191"/>
  <c r="C115" i="191"/>
  <c r="D115" i="191" s="1"/>
  <c r="C114" i="191"/>
  <c r="C113" i="191"/>
  <c r="D113" i="191"/>
  <c r="C112" i="191"/>
  <c r="C111" i="191"/>
  <c r="D111" i="191" s="1"/>
  <c r="C110" i="191"/>
  <c r="C109" i="191"/>
  <c r="D109" i="191" s="1"/>
  <c r="C108" i="191"/>
  <c r="C107" i="191"/>
  <c r="D107" i="191" s="1"/>
  <c r="C106" i="191"/>
  <c r="C105" i="191"/>
  <c r="D105" i="191"/>
  <c r="C104" i="191"/>
  <c r="C103" i="191"/>
  <c r="D103" i="191" s="1"/>
  <c r="C102" i="191"/>
  <c r="C101" i="191"/>
  <c r="D101" i="191" s="1"/>
  <c r="C100" i="191"/>
  <c r="C99" i="191"/>
  <c r="D99" i="191" s="1"/>
  <c r="C98" i="191"/>
  <c r="C97" i="191"/>
  <c r="D97" i="191"/>
  <c r="C96" i="191"/>
  <c r="B166" i="190"/>
  <c r="B167" i="190"/>
  <c r="B168" i="190"/>
  <c r="B169" i="190"/>
  <c r="B170" i="190"/>
  <c r="B171" i="190"/>
  <c r="B172" i="190"/>
  <c r="B173" i="190"/>
  <c r="B174" i="190"/>
  <c r="B175" i="190"/>
  <c r="B176" i="190"/>
  <c r="B177" i="190"/>
  <c r="B178" i="190"/>
  <c r="B179" i="190"/>
  <c r="B180" i="190"/>
  <c r="B181" i="190"/>
  <c r="B182" i="190"/>
  <c r="B183" i="190"/>
  <c r="B184" i="190"/>
  <c r="B165" i="190"/>
  <c r="B143" i="190"/>
  <c r="B144" i="190"/>
  <c r="B145" i="190"/>
  <c r="B146" i="190"/>
  <c r="B147" i="190"/>
  <c r="B148" i="190"/>
  <c r="B149" i="190"/>
  <c r="B150" i="190"/>
  <c r="B151" i="190"/>
  <c r="B152" i="190"/>
  <c r="B153" i="190"/>
  <c r="B154" i="190"/>
  <c r="B155" i="190"/>
  <c r="B156" i="190"/>
  <c r="B157" i="190"/>
  <c r="B158" i="190"/>
  <c r="B159" i="190"/>
  <c r="B160" i="190"/>
  <c r="B161" i="190"/>
  <c r="B142" i="190"/>
  <c r="B120" i="190"/>
  <c r="B121" i="190"/>
  <c r="B122" i="190"/>
  <c r="B123" i="190"/>
  <c r="B124" i="190"/>
  <c r="B125" i="190"/>
  <c r="B126" i="190"/>
  <c r="B127" i="190"/>
  <c r="B128" i="190"/>
  <c r="B129" i="190"/>
  <c r="B130" i="190"/>
  <c r="B131" i="190"/>
  <c r="B132" i="190"/>
  <c r="B133" i="190"/>
  <c r="B134" i="190"/>
  <c r="B135" i="190"/>
  <c r="B136" i="190"/>
  <c r="B137" i="190"/>
  <c r="B138" i="190"/>
  <c r="B119" i="190"/>
  <c r="B97" i="190"/>
  <c r="B98" i="190"/>
  <c r="B99" i="190"/>
  <c r="B100" i="190"/>
  <c r="B101" i="190"/>
  <c r="B102" i="190"/>
  <c r="B103" i="190"/>
  <c r="B104" i="190"/>
  <c r="B105" i="190"/>
  <c r="B106" i="190"/>
  <c r="B107" i="190"/>
  <c r="B108" i="190"/>
  <c r="B109" i="190"/>
  <c r="B110" i="190"/>
  <c r="B111" i="190"/>
  <c r="B112" i="190"/>
  <c r="B113" i="190"/>
  <c r="B114" i="190"/>
  <c r="B115" i="190"/>
  <c r="B96" i="190"/>
  <c r="C184" i="190"/>
  <c r="C183" i="190"/>
  <c r="D183" i="190"/>
  <c r="C182" i="190"/>
  <c r="C181" i="190"/>
  <c r="D181" i="190" s="1"/>
  <c r="C180" i="190"/>
  <c r="C179" i="190"/>
  <c r="D179" i="190" s="1"/>
  <c r="C178" i="190"/>
  <c r="C177" i="190"/>
  <c r="D177" i="190" s="1"/>
  <c r="C176" i="190"/>
  <c r="C175" i="190"/>
  <c r="D175" i="190"/>
  <c r="C174" i="190"/>
  <c r="C173" i="190"/>
  <c r="D173" i="190" s="1"/>
  <c r="C172" i="190"/>
  <c r="C171" i="190"/>
  <c r="D171" i="190" s="1"/>
  <c r="C170" i="190"/>
  <c r="C169" i="190"/>
  <c r="D169" i="190" s="1"/>
  <c r="C168" i="190"/>
  <c r="C167" i="190"/>
  <c r="D167" i="190"/>
  <c r="C166" i="190"/>
  <c r="C165" i="190"/>
  <c r="D165" i="190" s="1"/>
  <c r="C161" i="190"/>
  <c r="C160" i="190"/>
  <c r="D160" i="190" s="1"/>
  <c r="C159" i="190"/>
  <c r="C158" i="190"/>
  <c r="D158" i="190" s="1"/>
  <c r="C157" i="190"/>
  <c r="C156" i="190"/>
  <c r="D156" i="190"/>
  <c r="C155" i="190"/>
  <c r="C154" i="190"/>
  <c r="D154" i="190" s="1"/>
  <c r="C153" i="190"/>
  <c r="C152" i="190"/>
  <c r="D152" i="190" s="1"/>
  <c r="C151" i="190"/>
  <c r="C150" i="190"/>
  <c r="D150" i="190" s="1"/>
  <c r="C149" i="190"/>
  <c r="C148" i="190"/>
  <c r="D148" i="190"/>
  <c r="C147" i="190"/>
  <c r="C146" i="190"/>
  <c r="D146" i="190" s="1"/>
  <c r="C145" i="190"/>
  <c r="C144" i="190"/>
  <c r="D144" i="190" s="1"/>
  <c r="C143" i="190"/>
  <c r="C142" i="190"/>
  <c r="D142" i="190" s="1"/>
  <c r="C138" i="190"/>
  <c r="C137" i="190"/>
  <c r="D137" i="190"/>
  <c r="C136" i="190"/>
  <c r="C135" i="190"/>
  <c r="D135" i="190" s="1"/>
  <c r="C134" i="190"/>
  <c r="C133" i="190"/>
  <c r="D133" i="190" s="1"/>
  <c r="C132" i="190"/>
  <c r="C131" i="190"/>
  <c r="D131" i="190" s="1"/>
  <c r="C130" i="190"/>
  <c r="C129" i="190"/>
  <c r="D129" i="190"/>
  <c r="C128" i="190"/>
  <c r="C127" i="190"/>
  <c r="D127" i="190" s="1"/>
  <c r="C126" i="190"/>
  <c r="C125" i="190"/>
  <c r="D125" i="190" s="1"/>
  <c r="C124" i="190"/>
  <c r="C123" i="190"/>
  <c r="D123" i="190" s="1"/>
  <c r="C122" i="190"/>
  <c r="C121" i="190"/>
  <c r="D121" i="190"/>
  <c r="C120" i="190"/>
  <c r="C119" i="190"/>
  <c r="D119" i="190" s="1"/>
  <c r="C115" i="190"/>
  <c r="C114" i="190"/>
  <c r="D114" i="190" s="1"/>
  <c r="C113" i="190"/>
  <c r="C112" i="190"/>
  <c r="D112" i="190" s="1"/>
  <c r="C111" i="190"/>
  <c r="C110" i="190"/>
  <c r="D110" i="190"/>
  <c r="C109" i="190"/>
  <c r="C108" i="190"/>
  <c r="D108" i="190" s="1"/>
  <c r="C107" i="190"/>
  <c r="C106" i="190"/>
  <c r="D106" i="190" s="1"/>
  <c r="C105" i="190"/>
  <c r="C104" i="190"/>
  <c r="D104" i="190" s="1"/>
  <c r="C103" i="190"/>
  <c r="C102" i="190"/>
  <c r="D102" i="190"/>
  <c r="C101" i="190"/>
  <c r="C100" i="190"/>
  <c r="D100" i="190" s="1"/>
  <c r="C99" i="190"/>
  <c r="C98" i="190"/>
  <c r="D98" i="190" s="1"/>
  <c r="C97" i="190"/>
  <c r="C96" i="190"/>
  <c r="D96" i="190" s="1"/>
  <c r="B166" i="189"/>
  <c r="B167" i="189"/>
  <c r="B168" i="189"/>
  <c r="B169" i="189"/>
  <c r="B170" i="189"/>
  <c r="B171" i="189"/>
  <c r="B172" i="189"/>
  <c r="B173" i="189"/>
  <c r="B174" i="189"/>
  <c r="B175" i="189"/>
  <c r="B176" i="189"/>
  <c r="B177" i="189"/>
  <c r="B178" i="189"/>
  <c r="B179" i="189"/>
  <c r="B180" i="189"/>
  <c r="B181" i="189"/>
  <c r="B182" i="189"/>
  <c r="B183" i="189"/>
  <c r="B184" i="189"/>
  <c r="B165" i="189"/>
  <c r="B143" i="189"/>
  <c r="B144" i="189"/>
  <c r="B145" i="189"/>
  <c r="B146" i="189"/>
  <c r="B147" i="189"/>
  <c r="B148" i="189"/>
  <c r="B149" i="189"/>
  <c r="B150" i="189"/>
  <c r="B151" i="189"/>
  <c r="B152" i="189"/>
  <c r="B153" i="189"/>
  <c r="B154" i="189"/>
  <c r="B155" i="189"/>
  <c r="B156" i="189"/>
  <c r="B157" i="189"/>
  <c r="B158" i="189"/>
  <c r="B159" i="189"/>
  <c r="B160" i="189"/>
  <c r="B161" i="189"/>
  <c r="B142" i="189"/>
  <c r="B120" i="189"/>
  <c r="B121" i="189"/>
  <c r="B122" i="189"/>
  <c r="B123" i="189"/>
  <c r="B124" i="189"/>
  <c r="B125" i="189"/>
  <c r="B126" i="189"/>
  <c r="B127" i="189"/>
  <c r="B128" i="189"/>
  <c r="B129" i="189"/>
  <c r="B130" i="189"/>
  <c r="B131" i="189"/>
  <c r="B132" i="189"/>
  <c r="B133" i="189"/>
  <c r="B134" i="189"/>
  <c r="B135" i="189"/>
  <c r="B136" i="189"/>
  <c r="B137" i="189"/>
  <c r="B138" i="189"/>
  <c r="B119" i="189"/>
  <c r="B97" i="189"/>
  <c r="B98" i="189"/>
  <c r="B99" i="189"/>
  <c r="B100" i="189"/>
  <c r="B101" i="189"/>
  <c r="B102" i="189"/>
  <c r="B103" i="189"/>
  <c r="B104" i="189"/>
  <c r="B105" i="189"/>
  <c r="B106" i="189"/>
  <c r="B107" i="189"/>
  <c r="B108" i="189"/>
  <c r="B109" i="189"/>
  <c r="B110" i="189"/>
  <c r="B111" i="189"/>
  <c r="B112" i="189"/>
  <c r="B113" i="189"/>
  <c r="B114" i="189"/>
  <c r="B115" i="189"/>
  <c r="B96" i="189"/>
  <c r="C184" i="189"/>
  <c r="C183" i="189"/>
  <c r="D183" i="189"/>
  <c r="C182" i="189"/>
  <c r="C181" i="189"/>
  <c r="D181" i="189" s="1"/>
  <c r="C180" i="189"/>
  <c r="C179" i="189"/>
  <c r="D179" i="189" s="1"/>
  <c r="C178" i="189"/>
  <c r="C177" i="189"/>
  <c r="D177" i="189" s="1"/>
  <c r="C176" i="189"/>
  <c r="C175" i="189"/>
  <c r="D175" i="189"/>
  <c r="C174" i="189"/>
  <c r="C173" i="189"/>
  <c r="D173" i="189" s="1"/>
  <c r="C172" i="189"/>
  <c r="C171" i="189"/>
  <c r="D171" i="189" s="1"/>
  <c r="C170" i="189"/>
  <c r="C169" i="189"/>
  <c r="D169" i="189" s="1"/>
  <c r="C168" i="189"/>
  <c r="C167" i="189"/>
  <c r="D167" i="189"/>
  <c r="C166" i="189"/>
  <c r="C165" i="189"/>
  <c r="D165" i="189" s="1"/>
  <c r="C161" i="189"/>
  <c r="C160" i="189"/>
  <c r="D160" i="189" s="1"/>
  <c r="C159" i="189"/>
  <c r="C158" i="189"/>
  <c r="D158" i="189" s="1"/>
  <c r="C157" i="189"/>
  <c r="C156" i="189"/>
  <c r="D156" i="189"/>
  <c r="C155" i="189"/>
  <c r="C154" i="189"/>
  <c r="D154" i="189" s="1"/>
  <c r="C153" i="189"/>
  <c r="C152" i="189"/>
  <c r="D152" i="189" s="1"/>
  <c r="C151" i="189"/>
  <c r="C150" i="189"/>
  <c r="D150" i="189" s="1"/>
  <c r="C149" i="189"/>
  <c r="C148" i="189"/>
  <c r="D148" i="189"/>
  <c r="C147" i="189"/>
  <c r="C146" i="189"/>
  <c r="D146" i="189" s="1"/>
  <c r="C145" i="189"/>
  <c r="C144" i="189"/>
  <c r="D144" i="189" s="1"/>
  <c r="C143" i="189"/>
  <c r="C142" i="189"/>
  <c r="D142" i="189" s="1"/>
  <c r="C138" i="189"/>
  <c r="C137" i="189"/>
  <c r="D137" i="189"/>
  <c r="C136" i="189"/>
  <c r="C135" i="189"/>
  <c r="D135" i="189" s="1"/>
  <c r="C134" i="189"/>
  <c r="C133" i="189"/>
  <c r="D133" i="189" s="1"/>
  <c r="C132" i="189"/>
  <c r="C131" i="189"/>
  <c r="D131" i="189" s="1"/>
  <c r="C130" i="189"/>
  <c r="C129" i="189"/>
  <c r="D129" i="189"/>
  <c r="C128" i="189"/>
  <c r="C127" i="189"/>
  <c r="D127" i="189" s="1"/>
  <c r="C126" i="189"/>
  <c r="C125" i="189"/>
  <c r="D125" i="189" s="1"/>
  <c r="C124" i="189"/>
  <c r="C123" i="189"/>
  <c r="D123" i="189" s="1"/>
  <c r="C122" i="189"/>
  <c r="C121" i="189"/>
  <c r="D121" i="189"/>
  <c r="C120" i="189"/>
  <c r="C119" i="189"/>
  <c r="D119" i="189" s="1"/>
  <c r="C115" i="189"/>
  <c r="C114" i="189"/>
  <c r="D114" i="189" s="1"/>
  <c r="C113" i="189"/>
  <c r="C112" i="189"/>
  <c r="D112" i="189" s="1"/>
  <c r="C111" i="189"/>
  <c r="C110" i="189"/>
  <c r="D110" i="189"/>
  <c r="C109" i="189"/>
  <c r="C108" i="189"/>
  <c r="D108" i="189" s="1"/>
  <c r="C107" i="189"/>
  <c r="C106" i="189"/>
  <c r="D106" i="189" s="1"/>
  <c r="C105" i="189"/>
  <c r="C104" i="189"/>
  <c r="D104" i="189" s="1"/>
  <c r="C103" i="189"/>
  <c r="C102" i="189"/>
  <c r="D102" i="189"/>
  <c r="C101" i="189"/>
  <c r="C100" i="189"/>
  <c r="D100" i="189" s="1"/>
  <c r="C99" i="189"/>
  <c r="C98" i="189"/>
  <c r="D98" i="189" s="1"/>
  <c r="C97" i="189"/>
  <c r="C96" i="189"/>
  <c r="D96" i="189" s="1"/>
  <c r="B166" i="188"/>
  <c r="B167" i="188"/>
  <c r="B168" i="188"/>
  <c r="B169" i="188"/>
  <c r="B170" i="188"/>
  <c r="B171" i="188"/>
  <c r="B172" i="188"/>
  <c r="B173" i="188"/>
  <c r="B174" i="188"/>
  <c r="B175" i="188"/>
  <c r="B176" i="188"/>
  <c r="B177" i="188"/>
  <c r="B178" i="188"/>
  <c r="B179" i="188"/>
  <c r="B180" i="188"/>
  <c r="B181" i="188"/>
  <c r="B182" i="188"/>
  <c r="B183" i="188"/>
  <c r="B184" i="188"/>
  <c r="B165" i="188"/>
  <c r="B143" i="188"/>
  <c r="B144" i="188"/>
  <c r="B145" i="188"/>
  <c r="B146" i="188"/>
  <c r="B147" i="188"/>
  <c r="B148" i="188"/>
  <c r="B149" i="188"/>
  <c r="B150" i="188"/>
  <c r="B151" i="188"/>
  <c r="B152" i="188"/>
  <c r="B153" i="188"/>
  <c r="B154" i="188"/>
  <c r="B155" i="188"/>
  <c r="B156" i="188"/>
  <c r="B157" i="188"/>
  <c r="B158" i="188"/>
  <c r="B159" i="188"/>
  <c r="B160" i="188"/>
  <c r="B161" i="188"/>
  <c r="B142" i="188"/>
  <c r="B120" i="188"/>
  <c r="B121" i="188"/>
  <c r="B122" i="188"/>
  <c r="B123" i="188"/>
  <c r="B124" i="188"/>
  <c r="B125" i="188"/>
  <c r="B126" i="188"/>
  <c r="B127" i="188"/>
  <c r="B128" i="188"/>
  <c r="B129" i="188"/>
  <c r="B130" i="188"/>
  <c r="B131" i="188"/>
  <c r="B132" i="188"/>
  <c r="B133" i="188"/>
  <c r="B134" i="188"/>
  <c r="B135" i="188"/>
  <c r="B136" i="188"/>
  <c r="B137" i="188"/>
  <c r="B138" i="188"/>
  <c r="B119" i="188"/>
  <c r="B97" i="188"/>
  <c r="B98" i="188"/>
  <c r="B99" i="188"/>
  <c r="B100" i="188"/>
  <c r="B101" i="188"/>
  <c r="B102" i="188"/>
  <c r="B103" i="188"/>
  <c r="B104" i="188"/>
  <c r="B105" i="188"/>
  <c r="B106" i="188"/>
  <c r="B107" i="188"/>
  <c r="B108" i="188"/>
  <c r="B109" i="188"/>
  <c r="B110" i="188"/>
  <c r="B111" i="188"/>
  <c r="B112" i="188"/>
  <c r="B113" i="188"/>
  <c r="B114" i="188"/>
  <c r="B115" i="188"/>
  <c r="B96" i="188"/>
  <c r="C184" i="188"/>
  <c r="C183" i="188"/>
  <c r="D183" i="188"/>
  <c r="C182" i="188"/>
  <c r="C181" i="188"/>
  <c r="D181" i="188" s="1"/>
  <c r="C180" i="188"/>
  <c r="C179" i="188"/>
  <c r="D179" i="188" s="1"/>
  <c r="C178" i="188"/>
  <c r="C177" i="188"/>
  <c r="D177" i="188" s="1"/>
  <c r="C176" i="188"/>
  <c r="C175" i="188"/>
  <c r="D175" i="188"/>
  <c r="C174" i="188"/>
  <c r="C173" i="188"/>
  <c r="D173" i="188" s="1"/>
  <c r="C172" i="188"/>
  <c r="C171" i="188"/>
  <c r="D171" i="188" s="1"/>
  <c r="C170" i="188"/>
  <c r="C169" i="188"/>
  <c r="D169" i="188" s="1"/>
  <c r="C168" i="188"/>
  <c r="C167" i="188"/>
  <c r="D167" i="188"/>
  <c r="C166" i="188"/>
  <c r="C165" i="188"/>
  <c r="D165" i="188" s="1"/>
  <c r="C161" i="188"/>
  <c r="C160" i="188"/>
  <c r="D160" i="188" s="1"/>
  <c r="C159" i="188"/>
  <c r="C158" i="188"/>
  <c r="D158" i="188" s="1"/>
  <c r="C157" i="188"/>
  <c r="C156" i="188"/>
  <c r="D156" i="188"/>
  <c r="C155" i="188"/>
  <c r="C154" i="188"/>
  <c r="D154" i="188" s="1"/>
  <c r="C153" i="188"/>
  <c r="C152" i="188"/>
  <c r="D152" i="188" s="1"/>
  <c r="C151" i="188"/>
  <c r="C150" i="188"/>
  <c r="D150" i="188" s="1"/>
  <c r="C149" i="188"/>
  <c r="C148" i="188"/>
  <c r="D148" i="188"/>
  <c r="C147" i="188"/>
  <c r="C146" i="188"/>
  <c r="D146" i="188" s="1"/>
  <c r="C145" i="188"/>
  <c r="C144" i="188"/>
  <c r="D144" i="188" s="1"/>
  <c r="C143" i="188"/>
  <c r="C142" i="188"/>
  <c r="D142" i="188" s="1"/>
  <c r="C138" i="188"/>
  <c r="C137" i="188"/>
  <c r="D137" i="188"/>
  <c r="C136" i="188"/>
  <c r="C135" i="188"/>
  <c r="D135" i="188" s="1"/>
  <c r="C134" i="188"/>
  <c r="C133" i="188"/>
  <c r="D133" i="188" s="1"/>
  <c r="C132" i="188"/>
  <c r="C131" i="188"/>
  <c r="D131" i="188" s="1"/>
  <c r="C130" i="188"/>
  <c r="C129" i="188"/>
  <c r="D129" i="188"/>
  <c r="C128" i="188"/>
  <c r="C127" i="188"/>
  <c r="D127" i="188" s="1"/>
  <c r="C126" i="188"/>
  <c r="C125" i="188"/>
  <c r="D125" i="188" s="1"/>
  <c r="C124" i="188"/>
  <c r="C123" i="188"/>
  <c r="D123" i="188" s="1"/>
  <c r="C122" i="188"/>
  <c r="C121" i="188"/>
  <c r="D121" i="188"/>
  <c r="C120" i="188"/>
  <c r="C119" i="188"/>
  <c r="D119" i="188" s="1"/>
  <c r="C115" i="188"/>
  <c r="C114" i="188"/>
  <c r="D114" i="188" s="1"/>
  <c r="C113" i="188"/>
  <c r="C112" i="188"/>
  <c r="D112" i="188" s="1"/>
  <c r="C111" i="188"/>
  <c r="C110" i="188"/>
  <c r="D110" i="188"/>
  <c r="C109" i="188"/>
  <c r="C108" i="188"/>
  <c r="D108" i="188" s="1"/>
  <c r="C107" i="188"/>
  <c r="C106" i="188"/>
  <c r="D106" i="188" s="1"/>
  <c r="C105" i="188"/>
  <c r="C104" i="188"/>
  <c r="D104" i="188" s="1"/>
  <c r="C103" i="188"/>
  <c r="C102" i="188"/>
  <c r="D102" i="188"/>
  <c r="C101" i="188"/>
  <c r="C100" i="188"/>
  <c r="D100" i="188" s="1"/>
  <c r="C99" i="188"/>
  <c r="C98" i="188"/>
  <c r="D98" i="188" s="1"/>
  <c r="C97" i="188"/>
  <c r="C96" i="188"/>
  <c r="D96" i="188" s="1"/>
  <c r="B166" i="187"/>
  <c r="B167" i="187"/>
  <c r="B168" i="187"/>
  <c r="B169" i="187"/>
  <c r="B170" i="187"/>
  <c r="B171" i="187"/>
  <c r="B172" i="187"/>
  <c r="B173" i="187"/>
  <c r="B174" i="187"/>
  <c r="B175" i="187"/>
  <c r="B176" i="187"/>
  <c r="B177" i="187"/>
  <c r="B178" i="187"/>
  <c r="B179" i="187"/>
  <c r="B180" i="187"/>
  <c r="B181" i="187"/>
  <c r="B182" i="187"/>
  <c r="B183" i="187"/>
  <c r="B184" i="187"/>
  <c r="B165" i="187"/>
  <c r="B143" i="187"/>
  <c r="B144" i="187"/>
  <c r="B145" i="187"/>
  <c r="B146" i="187"/>
  <c r="B147" i="187"/>
  <c r="B148" i="187"/>
  <c r="B149" i="187"/>
  <c r="B150" i="187"/>
  <c r="B151" i="187"/>
  <c r="B152" i="187"/>
  <c r="B153" i="187"/>
  <c r="B154" i="187"/>
  <c r="B155" i="187"/>
  <c r="B156" i="187"/>
  <c r="B157" i="187"/>
  <c r="B158" i="187"/>
  <c r="B159" i="187"/>
  <c r="B160" i="187"/>
  <c r="B161" i="187"/>
  <c r="B142" i="187"/>
  <c r="B120" i="187"/>
  <c r="B121" i="187"/>
  <c r="B122" i="187"/>
  <c r="B123" i="187"/>
  <c r="B124" i="187"/>
  <c r="B125" i="187"/>
  <c r="B126" i="187"/>
  <c r="B127" i="187"/>
  <c r="B128" i="187"/>
  <c r="B129" i="187"/>
  <c r="B130" i="187"/>
  <c r="B131" i="187"/>
  <c r="B132" i="187"/>
  <c r="B133" i="187"/>
  <c r="B134" i="187"/>
  <c r="B135" i="187"/>
  <c r="B136" i="187"/>
  <c r="B137" i="187"/>
  <c r="B138" i="187"/>
  <c r="B119" i="187"/>
  <c r="B97" i="187"/>
  <c r="B98" i="187"/>
  <c r="B99" i="187"/>
  <c r="B100" i="187"/>
  <c r="B101" i="187"/>
  <c r="B102" i="187"/>
  <c r="B103" i="187"/>
  <c r="B104" i="187"/>
  <c r="B105" i="187"/>
  <c r="B106" i="187"/>
  <c r="B107" i="187"/>
  <c r="B108" i="187"/>
  <c r="B109" i="187"/>
  <c r="B110" i="187"/>
  <c r="B111" i="187"/>
  <c r="B112" i="187"/>
  <c r="B113" i="187"/>
  <c r="B114" i="187"/>
  <c r="B115" i="187"/>
  <c r="B96" i="187"/>
  <c r="C184" i="187"/>
  <c r="C183" i="187"/>
  <c r="D183" i="187"/>
  <c r="C182" i="187"/>
  <c r="C181" i="187"/>
  <c r="D181" i="187" s="1"/>
  <c r="C180" i="187"/>
  <c r="C179" i="187"/>
  <c r="D179" i="187" s="1"/>
  <c r="C178" i="187"/>
  <c r="C177" i="187"/>
  <c r="D177" i="187" s="1"/>
  <c r="C176" i="187"/>
  <c r="C175" i="187"/>
  <c r="D175" i="187"/>
  <c r="C174" i="187"/>
  <c r="C173" i="187"/>
  <c r="D173" i="187" s="1"/>
  <c r="C172" i="187"/>
  <c r="C171" i="187"/>
  <c r="C170" i="187"/>
  <c r="C169" i="187"/>
  <c r="C168" i="187"/>
  <c r="C167" i="187"/>
  <c r="C166" i="187"/>
  <c r="C165" i="187"/>
  <c r="C161" i="187"/>
  <c r="C160" i="187"/>
  <c r="C159" i="187"/>
  <c r="C158" i="187"/>
  <c r="C157" i="187"/>
  <c r="C156" i="187"/>
  <c r="C155" i="187"/>
  <c r="C154" i="187"/>
  <c r="C153" i="187"/>
  <c r="C152" i="187"/>
  <c r="C151" i="187"/>
  <c r="C150" i="187"/>
  <c r="C149" i="187"/>
  <c r="C148" i="187"/>
  <c r="C147" i="187"/>
  <c r="C146" i="187"/>
  <c r="C145" i="187"/>
  <c r="C144" i="187"/>
  <c r="C143" i="187"/>
  <c r="C142" i="187"/>
  <c r="C138" i="187"/>
  <c r="C137" i="187"/>
  <c r="C136" i="187"/>
  <c r="C135" i="187"/>
  <c r="C134" i="187"/>
  <c r="C133" i="187"/>
  <c r="C132" i="187"/>
  <c r="C131" i="187"/>
  <c r="C130" i="187"/>
  <c r="C129" i="187"/>
  <c r="C128" i="187"/>
  <c r="C127" i="187"/>
  <c r="C126" i="187"/>
  <c r="C125" i="187"/>
  <c r="C124" i="187"/>
  <c r="C123" i="187"/>
  <c r="C122" i="187"/>
  <c r="C121" i="187"/>
  <c r="C120" i="187"/>
  <c r="C119" i="187"/>
  <c r="C115" i="187"/>
  <c r="C114" i="187"/>
  <c r="C113" i="187"/>
  <c r="C112" i="187"/>
  <c r="C111" i="187"/>
  <c r="C110" i="187"/>
  <c r="C109" i="187"/>
  <c r="C108" i="187"/>
  <c r="C107" i="187"/>
  <c r="C106" i="187"/>
  <c r="C105" i="187"/>
  <c r="C104" i="187"/>
  <c r="C103" i="187"/>
  <c r="C102" i="187"/>
  <c r="C101" i="187"/>
  <c r="C100" i="187"/>
  <c r="C99" i="187"/>
  <c r="C98" i="187"/>
  <c r="C97" i="187"/>
  <c r="C96" i="187"/>
  <c r="B166" i="186"/>
  <c r="B167" i="186"/>
  <c r="B168" i="186"/>
  <c r="B169" i="186"/>
  <c r="B170" i="186"/>
  <c r="B171" i="186"/>
  <c r="B172" i="186"/>
  <c r="B173" i="186"/>
  <c r="B174" i="186"/>
  <c r="B175" i="186"/>
  <c r="B176" i="186"/>
  <c r="B177" i="186"/>
  <c r="B178" i="186"/>
  <c r="B179" i="186"/>
  <c r="B180" i="186"/>
  <c r="B181" i="186"/>
  <c r="B182" i="186"/>
  <c r="B183" i="186"/>
  <c r="B184" i="186"/>
  <c r="B165" i="186"/>
  <c r="B143" i="186"/>
  <c r="B144" i="186"/>
  <c r="B145" i="186"/>
  <c r="B146" i="186"/>
  <c r="B147" i="186"/>
  <c r="B148" i="186"/>
  <c r="B149" i="186"/>
  <c r="B150" i="186"/>
  <c r="B151" i="186"/>
  <c r="B152" i="186"/>
  <c r="B153" i="186"/>
  <c r="B154" i="186"/>
  <c r="B155" i="186"/>
  <c r="B156" i="186"/>
  <c r="B157" i="186"/>
  <c r="B158" i="186"/>
  <c r="B159" i="186"/>
  <c r="B160" i="186"/>
  <c r="B161" i="186"/>
  <c r="B142" i="186"/>
  <c r="B120" i="186"/>
  <c r="B121" i="186"/>
  <c r="B122" i="186"/>
  <c r="B123" i="186"/>
  <c r="B124" i="186"/>
  <c r="B125" i="186"/>
  <c r="B126" i="186"/>
  <c r="B127" i="186"/>
  <c r="B128" i="186"/>
  <c r="B129" i="186"/>
  <c r="B130" i="186"/>
  <c r="B131" i="186"/>
  <c r="B132" i="186"/>
  <c r="B133" i="186"/>
  <c r="B134" i="186"/>
  <c r="B135" i="186"/>
  <c r="B136" i="186"/>
  <c r="B137" i="186"/>
  <c r="B138" i="186"/>
  <c r="B119" i="186"/>
  <c r="B97" i="186"/>
  <c r="B98" i="186"/>
  <c r="B99" i="186"/>
  <c r="B100" i="186"/>
  <c r="B101" i="186"/>
  <c r="B102" i="186"/>
  <c r="B103" i="186"/>
  <c r="B104" i="186"/>
  <c r="B105" i="186"/>
  <c r="B106" i="186"/>
  <c r="B107" i="186"/>
  <c r="B108" i="186"/>
  <c r="B109" i="186"/>
  <c r="B110" i="186"/>
  <c r="B111" i="186"/>
  <c r="B112" i="186"/>
  <c r="B113" i="186"/>
  <c r="B114" i="186"/>
  <c r="B115" i="186"/>
  <c r="B96" i="186"/>
  <c r="C184" i="186"/>
  <c r="C183" i="186"/>
  <c r="C182" i="186"/>
  <c r="C181" i="186"/>
  <c r="C180" i="186"/>
  <c r="D180" i="186"/>
  <c r="C179" i="186"/>
  <c r="C178" i="186"/>
  <c r="C177" i="186"/>
  <c r="C176" i="186"/>
  <c r="C175" i="186"/>
  <c r="C174" i="186"/>
  <c r="C173" i="186"/>
  <c r="C172" i="186"/>
  <c r="C171" i="186"/>
  <c r="C170" i="186"/>
  <c r="C169" i="186"/>
  <c r="C168" i="186"/>
  <c r="C167" i="186"/>
  <c r="C166" i="186"/>
  <c r="C165" i="186"/>
  <c r="C161" i="186"/>
  <c r="C160" i="186"/>
  <c r="C159" i="186"/>
  <c r="C158" i="186"/>
  <c r="D158" i="186"/>
  <c r="C157" i="186"/>
  <c r="C156" i="186"/>
  <c r="C155" i="186"/>
  <c r="C154" i="186"/>
  <c r="C153" i="186"/>
  <c r="C152" i="186"/>
  <c r="C151" i="186"/>
  <c r="C150" i="186"/>
  <c r="C149" i="186"/>
  <c r="C148" i="186"/>
  <c r="C147" i="186"/>
  <c r="C146" i="186"/>
  <c r="C145" i="186"/>
  <c r="C144" i="186"/>
  <c r="C143" i="186"/>
  <c r="C142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5" i="186"/>
  <c r="C114" i="186"/>
  <c r="C113" i="186"/>
  <c r="C112" i="186"/>
  <c r="C111" i="186"/>
  <c r="D111" i="186"/>
  <c r="C110" i="186"/>
  <c r="C109" i="186"/>
  <c r="C108" i="186"/>
  <c r="C107" i="186"/>
  <c r="C106" i="186"/>
  <c r="C105" i="186"/>
  <c r="C104" i="186"/>
  <c r="C103" i="186"/>
  <c r="D103" i="186" s="1"/>
  <c r="C102" i="186"/>
  <c r="C101" i="186"/>
  <c r="C100" i="186"/>
  <c r="C99" i="186"/>
  <c r="C98" i="186"/>
  <c r="C97" i="186"/>
  <c r="D97" i="186"/>
  <c r="C96" i="186"/>
  <c r="B166" i="185"/>
  <c r="B167" i="185"/>
  <c r="B168" i="185"/>
  <c r="B169" i="185"/>
  <c r="B170" i="185"/>
  <c r="B171" i="185"/>
  <c r="B172" i="185"/>
  <c r="B173" i="185"/>
  <c r="B174" i="185"/>
  <c r="B175" i="185"/>
  <c r="B176" i="185"/>
  <c r="B177" i="185"/>
  <c r="B178" i="185"/>
  <c r="B179" i="185"/>
  <c r="B180" i="185"/>
  <c r="B181" i="185"/>
  <c r="B182" i="185"/>
  <c r="B183" i="185"/>
  <c r="B184" i="185"/>
  <c r="B165" i="185"/>
  <c r="B143" i="185"/>
  <c r="B144" i="185"/>
  <c r="B145" i="185"/>
  <c r="B146" i="185"/>
  <c r="B147" i="185"/>
  <c r="B148" i="185"/>
  <c r="B149" i="185"/>
  <c r="B150" i="185"/>
  <c r="B151" i="185"/>
  <c r="B152" i="185"/>
  <c r="B153" i="185"/>
  <c r="B154" i="185"/>
  <c r="B155" i="185"/>
  <c r="B156" i="185"/>
  <c r="B157" i="185"/>
  <c r="B158" i="185"/>
  <c r="B159" i="185"/>
  <c r="B160" i="185"/>
  <c r="B161" i="185"/>
  <c r="B142" i="185"/>
  <c r="B120" i="185"/>
  <c r="B121" i="185"/>
  <c r="B122" i="185"/>
  <c r="B123" i="185"/>
  <c r="B124" i="185"/>
  <c r="B125" i="185"/>
  <c r="B126" i="185"/>
  <c r="B127" i="185"/>
  <c r="B128" i="185"/>
  <c r="B129" i="185"/>
  <c r="B130" i="185"/>
  <c r="B131" i="185"/>
  <c r="B132" i="185"/>
  <c r="B133" i="185"/>
  <c r="B134" i="185"/>
  <c r="B135" i="185"/>
  <c r="B136" i="185"/>
  <c r="B137" i="185"/>
  <c r="B138" i="185"/>
  <c r="B119" i="185"/>
  <c r="B97" i="185"/>
  <c r="B98" i="185"/>
  <c r="B99" i="185"/>
  <c r="B100" i="185"/>
  <c r="B101" i="185"/>
  <c r="B102" i="185"/>
  <c r="B103" i="185"/>
  <c r="B104" i="185"/>
  <c r="B105" i="185"/>
  <c r="B106" i="185"/>
  <c r="B107" i="185"/>
  <c r="B108" i="185"/>
  <c r="B109" i="185"/>
  <c r="B110" i="185"/>
  <c r="B111" i="185"/>
  <c r="B112" i="185"/>
  <c r="B113" i="185"/>
  <c r="B114" i="185"/>
  <c r="B115" i="185"/>
  <c r="B96" i="185"/>
  <c r="C184" i="185"/>
  <c r="C183" i="185"/>
  <c r="C182" i="185"/>
  <c r="C181" i="185"/>
  <c r="D181" i="185"/>
  <c r="C180" i="185"/>
  <c r="C179" i="185"/>
  <c r="C178" i="185"/>
  <c r="C177" i="185"/>
  <c r="C176" i="185"/>
  <c r="D176" i="185"/>
  <c r="C175" i="185"/>
  <c r="C174" i="185"/>
  <c r="C173" i="185"/>
  <c r="D173" i="185"/>
  <c r="C172" i="185"/>
  <c r="C171" i="185"/>
  <c r="C170" i="185"/>
  <c r="C169" i="185"/>
  <c r="D169" i="185" s="1"/>
  <c r="C168" i="185"/>
  <c r="C167" i="185"/>
  <c r="C166" i="185"/>
  <c r="C165" i="185"/>
  <c r="D165" i="185" s="1"/>
  <c r="C161" i="185"/>
  <c r="C160" i="185"/>
  <c r="C159" i="185"/>
  <c r="C158" i="185"/>
  <c r="C157" i="185"/>
  <c r="C156" i="185"/>
  <c r="C155" i="185"/>
  <c r="C154" i="185"/>
  <c r="C153" i="185"/>
  <c r="C152" i="185"/>
  <c r="C151" i="185"/>
  <c r="C150" i="185"/>
  <c r="C149" i="185"/>
  <c r="C148" i="185"/>
  <c r="C147" i="185"/>
  <c r="C146" i="185"/>
  <c r="C145" i="185"/>
  <c r="C144" i="185"/>
  <c r="C143" i="185"/>
  <c r="C142" i="185"/>
  <c r="C138" i="185"/>
  <c r="C137" i="185"/>
  <c r="C136" i="185"/>
  <c r="C135" i="185"/>
  <c r="C134" i="185"/>
  <c r="C133" i="185"/>
  <c r="C132" i="185"/>
  <c r="C131" i="185"/>
  <c r="C130" i="185"/>
  <c r="C129" i="185"/>
  <c r="C128" i="185"/>
  <c r="C127" i="185"/>
  <c r="C126" i="185"/>
  <c r="C125" i="185"/>
  <c r="C124" i="185"/>
  <c r="C123" i="185"/>
  <c r="C122" i="185"/>
  <c r="C121" i="185"/>
  <c r="C120" i="185"/>
  <c r="C119" i="185"/>
  <c r="C115" i="185"/>
  <c r="C114" i="185"/>
  <c r="C113" i="185"/>
  <c r="C112" i="185"/>
  <c r="C111" i="185"/>
  <c r="C110" i="185"/>
  <c r="C109" i="185"/>
  <c r="C108" i="185"/>
  <c r="C107" i="185"/>
  <c r="C106" i="185"/>
  <c r="C105" i="185"/>
  <c r="C104" i="185"/>
  <c r="C103" i="185"/>
  <c r="C102" i="185"/>
  <c r="C101" i="185"/>
  <c r="C100" i="185"/>
  <c r="C99" i="185"/>
  <c r="C98" i="185"/>
  <c r="C97" i="185"/>
  <c r="C96" i="185"/>
  <c r="B166" i="184"/>
  <c r="B167" i="184"/>
  <c r="B168" i="184"/>
  <c r="B169" i="184"/>
  <c r="B170" i="184"/>
  <c r="B171" i="184"/>
  <c r="B172" i="184"/>
  <c r="B173" i="184"/>
  <c r="B174" i="184"/>
  <c r="B175" i="184"/>
  <c r="B176" i="184"/>
  <c r="B177" i="184"/>
  <c r="B178" i="184"/>
  <c r="B179" i="184"/>
  <c r="B180" i="184"/>
  <c r="B181" i="184"/>
  <c r="B182" i="184"/>
  <c r="B183" i="184"/>
  <c r="B184" i="184"/>
  <c r="B165" i="184"/>
  <c r="B143" i="184"/>
  <c r="B144" i="184"/>
  <c r="B145" i="184"/>
  <c r="B146" i="184"/>
  <c r="B147" i="184"/>
  <c r="B148" i="184"/>
  <c r="B149" i="184"/>
  <c r="B150" i="184"/>
  <c r="B151" i="184"/>
  <c r="B152" i="184"/>
  <c r="B153" i="184"/>
  <c r="B154" i="184"/>
  <c r="B155" i="184"/>
  <c r="B156" i="184"/>
  <c r="B157" i="184"/>
  <c r="B158" i="184"/>
  <c r="B159" i="184"/>
  <c r="B160" i="184"/>
  <c r="B161" i="184"/>
  <c r="B142" i="184"/>
  <c r="B120" i="184"/>
  <c r="B121" i="184"/>
  <c r="B122" i="184"/>
  <c r="B123" i="184"/>
  <c r="B124" i="184"/>
  <c r="B125" i="184"/>
  <c r="B126" i="184"/>
  <c r="B127" i="184"/>
  <c r="B128" i="184"/>
  <c r="B129" i="184"/>
  <c r="B130" i="184"/>
  <c r="B131" i="184"/>
  <c r="B132" i="184"/>
  <c r="B133" i="184"/>
  <c r="B134" i="184"/>
  <c r="B135" i="184"/>
  <c r="B136" i="184"/>
  <c r="B137" i="184"/>
  <c r="B138" i="184"/>
  <c r="B119" i="184"/>
  <c r="B97" i="184"/>
  <c r="B98" i="184"/>
  <c r="B99" i="184"/>
  <c r="B100" i="184"/>
  <c r="B101" i="184"/>
  <c r="B102" i="184"/>
  <c r="B103" i="184"/>
  <c r="B104" i="184"/>
  <c r="B105" i="184"/>
  <c r="B106" i="184"/>
  <c r="B107" i="184"/>
  <c r="B108" i="184"/>
  <c r="B109" i="184"/>
  <c r="B110" i="184"/>
  <c r="B111" i="184"/>
  <c r="B112" i="184"/>
  <c r="B113" i="184"/>
  <c r="B114" i="184"/>
  <c r="B115" i="184"/>
  <c r="B96" i="184"/>
  <c r="C184" i="184"/>
  <c r="C183" i="184"/>
  <c r="C182" i="184"/>
  <c r="C181" i="184"/>
  <c r="C180" i="184"/>
  <c r="C179" i="184"/>
  <c r="C178" i="184"/>
  <c r="C177" i="184"/>
  <c r="C176" i="184"/>
  <c r="C175" i="184"/>
  <c r="C174" i="184"/>
  <c r="C173" i="184"/>
  <c r="C172" i="184"/>
  <c r="C171" i="184"/>
  <c r="C170" i="184"/>
  <c r="C169" i="184"/>
  <c r="C168" i="184"/>
  <c r="C167" i="184"/>
  <c r="C166" i="184"/>
  <c r="C165" i="184"/>
  <c r="C161" i="184"/>
  <c r="C160" i="184"/>
  <c r="C159" i="184"/>
  <c r="C158" i="184"/>
  <c r="C157" i="184"/>
  <c r="C156" i="184"/>
  <c r="C155" i="184"/>
  <c r="C154" i="184"/>
  <c r="C153" i="184"/>
  <c r="C152" i="184"/>
  <c r="C151" i="184"/>
  <c r="C150" i="184"/>
  <c r="C149" i="184"/>
  <c r="C148" i="184"/>
  <c r="C147" i="184"/>
  <c r="C146" i="184"/>
  <c r="C145" i="184"/>
  <c r="C144" i="184"/>
  <c r="C143" i="184"/>
  <c r="C142" i="184"/>
  <c r="C138" i="184"/>
  <c r="C137" i="184"/>
  <c r="C136" i="184"/>
  <c r="C135" i="184"/>
  <c r="C134" i="184"/>
  <c r="C133" i="184"/>
  <c r="C132" i="184"/>
  <c r="C131" i="184"/>
  <c r="C130" i="184"/>
  <c r="C129" i="184"/>
  <c r="C128" i="184"/>
  <c r="C127" i="184"/>
  <c r="C126" i="184"/>
  <c r="C125" i="184"/>
  <c r="C124" i="184"/>
  <c r="C123" i="184"/>
  <c r="C122" i="184"/>
  <c r="C121" i="184"/>
  <c r="C120" i="184"/>
  <c r="C119" i="184"/>
  <c r="C115" i="184"/>
  <c r="C114" i="184"/>
  <c r="C113" i="184"/>
  <c r="C112" i="184"/>
  <c r="C111" i="184"/>
  <c r="C110" i="184"/>
  <c r="C109" i="184"/>
  <c r="C108" i="184"/>
  <c r="C107" i="184"/>
  <c r="C106" i="184"/>
  <c r="C105" i="184"/>
  <c r="C104" i="184"/>
  <c r="C103" i="184"/>
  <c r="C102" i="184"/>
  <c r="C101" i="184"/>
  <c r="C100" i="184"/>
  <c r="C99" i="184"/>
  <c r="C98" i="184"/>
  <c r="C97" i="184"/>
  <c r="C96" i="184"/>
  <c r="B166" i="183"/>
  <c r="B167" i="183"/>
  <c r="B168" i="183"/>
  <c r="B169" i="183"/>
  <c r="B170" i="183"/>
  <c r="B171" i="183"/>
  <c r="B172" i="183"/>
  <c r="B173" i="183"/>
  <c r="B174" i="183"/>
  <c r="B175" i="183"/>
  <c r="B176" i="183"/>
  <c r="B177" i="183"/>
  <c r="B178" i="183"/>
  <c r="B179" i="183"/>
  <c r="B180" i="183"/>
  <c r="B181" i="183"/>
  <c r="B182" i="183"/>
  <c r="B183" i="183"/>
  <c r="B184" i="183"/>
  <c r="B165" i="183"/>
  <c r="B143" i="183"/>
  <c r="B144" i="183"/>
  <c r="B145" i="183"/>
  <c r="B146" i="183"/>
  <c r="B147" i="183"/>
  <c r="B148" i="183"/>
  <c r="B149" i="183"/>
  <c r="B150" i="183"/>
  <c r="B151" i="183"/>
  <c r="B152" i="183"/>
  <c r="B153" i="183"/>
  <c r="B154" i="183"/>
  <c r="B155" i="183"/>
  <c r="B156" i="183"/>
  <c r="B157" i="183"/>
  <c r="B158" i="183"/>
  <c r="B159" i="183"/>
  <c r="B160" i="183"/>
  <c r="B161" i="183"/>
  <c r="B142" i="183"/>
  <c r="B120" i="183"/>
  <c r="B121" i="183"/>
  <c r="B122" i="183"/>
  <c r="B123" i="183"/>
  <c r="B124" i="183"/>
  <c r="B125" i="183"/>
  <c r="B126" i="183"/>
  <c r="B127" i="183"/>
  <c r="B128" i="183"/>
  <c r="B129" i="183"/>
  <c r="B130" i="183"/>
  <c r="B131" i="183"/>
  <c r="B132" i="183"/>
  <c r="B133" i="183"/>
  <c r="B134" i="183"/>
  <c r="B135" i="183"/>
  <c r="B136" i="183"/>
  <c r="B137" i="183"/>
  <c r="B138" i="183"/>
  <c r="B119" i="183"/>
  <c r="B97" i="183"/>
  <c r="B98" i="183"/>
  <c r="B99" i="183"/>
  <c r="B100" i="183"/>
  <c r="B101" i="183"/>
  <c r="B102" i="183"/>
  <c r="B103" i="183"/>
  <c r="B104" i="183"/>
  <c r="B105" i="183"/>
  <c r="B106" i="183"/>
  <c r="B107" i="183"/>
  <c r="B108" i="183"/>
  <c r="B109" i="183"/>
  <c r="B110" i="183"/>
  <c r="B111" i="183"/>
  <c r="B112" i="183"/>
  <c r="B113" i="183"/>
  <c r="B114" i="183"/>
  <c r="B96" i="183"/>
  <c r="C184" i="183"/>
  <c r="C183" i="183"/>
  <c r="C182" i="183"/>
  <c r="C181" i="183"/>
  <c r="C180" i="183"/>
  <c r="C179" i="183"/>
  <c r="C178" i="183"/>
  <c r="C177" i="183"/>
  <c r="C176" i="183"/>
  <c r="C175" i="183"/>
  <c r="C174" i="183"/>
  <c r="C173" i="183"/>
  <c r="C172" i="183"/>
  <c r="C171" i="183"/>
  <c r="C170" i="183"/>
  <c r="C169" i="183"/>
  <c r="C168" i="183"/>
  <c r="C167" i="183"/>
  <c r="C166" i="183"/>
  <c r="C165" i="183"/>
  <c r="C161" i="183"/>
  <c r="C160" i="183"/>
  <c r="C159" i="183"/>
  <c r="C158" i="183"/>
  <c r="C157" i="183"/>
  <c r="C156" i="183"/>
  <c r="C155" i="183"/>
  <c r="C154" i="183"/>
  <c r="C153" i="183"/>
  <c r="C152" i="183"/>
  <c r="C151" i="183"/>
  <c r="C150" i="183"/>
  <c r="C149" i="183"/>
  <c r="C148" i="183"/>
  <c r="C147" i="183"/>
  <c r="C146" i="183"/>
  <c r="C145" i="183"/>
  <c r="C144" i="183"/>
  <c r="C143" i="183"/>
  <c r="C142" i="183"/>
  <c r="C138" i="183"/>
  <c r="C137" i="183"/>
  <c r="C136" i="183"/>
  <c r="C135" i="183"/>
  <c r="C134" i="183"/>
  <c r="C133" i="183"/>
  <c r="C132" i="183"/>
  <c r="C131" i="183"/>
  <c r="C130" i="183"/>
  <c r="C129" i="183"/>
  <c r="C128" i="183"/>
  <c r="C127" i="183"/>
  <c r="C126" i="183"/>
  <c r="C125" i="183"/>
  <c r="C124" i="183"/>
  <c r="C123" i="183"/>
  <c r="C122" i="183"/>
  <c r="C121" i="183"/>
  <c r="C120" i="183"/>
  <c r="C119" i="183"/>
  <c r="C115" i="183"/>
  <c r="B115" i="183"/>
  <c r="C114" i="183"/>
  <c r="C113" i="183"/>
  <c r="C112" i="183"/>
  <c r="C111" i="183"/>
  <c r="C110" i="183"/>
  <c r="C109" i="183"/>
  <c r="C108" i="183"/>
  <c r="C107" i="183"/>
  <c r="C106" i="183"/>
  <c r="C105" i="183"/>
  <c r="C104" i="183"/>
  <c r="C103" i="183"/>
  <c r="C102" i="183"/>
  <c r="C101" i="183"/>
  <c r="C100" i="183"/>
  <c r="C99" i="183"/>
  <c r="C98" i="183"/>
  <c r="C97" i="183"/>
  <c r="C96" i="183"/>
  <c r="B166" i="181"/>
  <c r="C166" i="181"/>
  <c r="B167" i="181"/>
  <c r="C167" i="181"/>
  <c r="B168" i="181"/>
  <c r="C168" i="181"/>
  <c r="B169" i="181"/>
  <c r="C169" i="181"/>
  <c r="B170" i="181"/>
  <c r="C170" i="181"/>
  <c r="B171" i="181"/>
  <c r="C171" i="181"/>
  <c r="B172" i="181"/>
  <c r="C172" i="181"/>
  <c r="B173" i="181"/>
  <c r="C173" i="181"/>
  <c r="B174" i="181"/>
  <c r="C174" i="181"/>
  <c r="B175" i="181"/>
  <c r="C175" i="181"/>
  <c r="B176" i="181"/>
  <c r="C176" i="181"/>
  <c r="B177" i="181"/>
  <c r="C177" i="181"/>
  <c r="B178" i="181"/>
  <c r="C178" i="181"/>
  <c r="B179" i="181"/>
  <c r="C179" i="181"/>
  <c r="B180" i="181"/>
  <c r="C180" i="181"/>
  <c r="B181" i="181"/>
  <c r="C181" i="181"/>
  <c r="B182" i="181"/>
  <c r="C182" i="181"/>
  <c r="B183" i="181"/>
  <c r="C183" i="181"/>
  <c r="B184" i="181"/>
  <c r="C184" i="181"/>
  <c r="C165" i="181"/>
  <c r="B165" i="181"/>
  <c r="B143" i="181"/>
  <c r="C143" i="181"/>
  <c r="B144" i="181"/>
  <c r="C144" i="181"/>
  <c r="B145" i="181"/>
  <c r="C145" i="181"/>
  <c r="B146" i="181"/>
  <c r="C146" i="181"/>
  <c r="B147" i="181"/>
  <c r="C147" i="181"/>
  <c r="B148" i="181"/>
  <c r="C148" i="181"/>
  <c r="B149" i="181"/>
  <c r="C149" i="181"/>
  <c r="B150" i="181"/>
  <c r="C150" i="181"/>
  <c r="B151" i="181"/>
  <c r="C151" i="181"/>
  <c r="B152" i="181"/>
  <c r="C152" i="181"/>
  <c r="B153" i="181"/>
  <c r="C153" i="181"/>
  <c r="B154" i="181"/>
  <c r="C154" i="181"/>
  <c r="B155" i="181"/>
  <c r="C155" i="181"/>
  <c r="B156" i="181"/>
  <c r="C156" i="181"/>
  <c r="B157" i="181"/>
  <c r="C157" i="181"/>
  <c r="B158" i="181"/>
  <c r="C158" i="181"/>
  <c r="B159" i="181"/>
  <c r="C159" i="181"/>
  <c r="B160" i="181"/>
  <c r="C160" i="181"/>
  <c r="B161" i="181"/>
  <c r="C161" i="181"/>
  <c r="C142" i="181"/>
  <c r="B142" i="181"/>
  <c r="C120" i="181"/>
  <c r="C121" i="181"/>
  <c r="C122" i="181"/>
  <c r="C123" i="181"/>
  <c r="C124" i="181"/>
  <c r="C125" i="181"/>
  <c r="C126" i="181"/>
  <c r="C127" i="181"/>
  <c r="C128" i="181"/>
  <c r="C129" i="181"/>
  <c r="C130" i="181"/>
  <c r="C131" i="181"/>
  <c r="C132" i="181"/>
  <c r="C133" i="181"/>
  <c r="C134" i="181"/>
  <c r="C135" i="181"/>
  <c r="C136" i="181"/>
  <c r="C137" i="181"/>
  <c r="C138" i="181"/>
  <c r="C119" i="181"/>
  <c r="B120" i="181"/>
  <c r="D120" i="181" s="1"/>
  <c r="B121" i="181"/>
  <c r="D121" i="181" s="1"/>
  <c r="B122" i="181"/>
  <c r="D122" i="181" s="1"/>
  <c r="B123" i="181"/>
  <c r="D123" i="181" s="1"/>
  <c r="B124" i="181"/>
  <c r="D124" i="181" s="1"/>
  <c r="B125" i="181"/>
  <c r="D125" i="181" s="1"/>
  <c r="B126" i="181"/>
  <c r="D126" i="181" s="1"/>
  <c r="B127" i="181"/>
  <c r="D127" i="181" s="1"/>
  <c r="B128" i="181"/>
  <c r="D128" i="181" s="1"/>
  <c r="B129" i="181"/>
  <c r="D129" i="181" s="1"/>
  <c r="B130" i="181"/>
  <c r="D130" i="181" s="1"/>
  <c r="B131" i="181"/>
  <c r="D131" i="181" s="1"/>
  <c r="B132" i="181"/>
  <c r="D132" i="181" s="1"/>
  <c r="B133" i="181"/>
  <c r="D133" i="181" s="1"/>
  <c r="B134" i="181"/>
  <c r="D134" i="181" s="1"/>
  <c r="B135" i="181"/>
  <c r="D135" i="181" s="1"/>
  <c r="B136" i="181"/>
  <c r="D136" i="181" s="1"/>
  <c r="B137" i="181"/>
  <c r="D137" i="181" s="1"/>
  <c r="B138" i="181"/>
  <c r="D138" i="181" s="1"/>
  <c r="B119" i="181"/>
  <c r="D119" i="181" s="1"/>
  <c r="B97" i="181"/>
  <c r="C97" i="181"/>
  <c r="B98" i="181"/>
  <c r="C98" i="181"/>
  <c r="B99" i="181"/>
  <c r="C99" i="181"/>
  <c r="B100" i="181"/>
  <c r="C100" i="181"/>
  <c r="B101" i="181"/>
  <c r="C101" i="181"/>
  <c r="B102" i="181"/>
  <c r="C102" i="181"/>
  <c r="B103" i="181"/>
  <c r="C103" i="181"/>
  <c r="B104" i="181"/>
  <c r="C104" i="181"/>
  <c r="B105" i="181"/>
  <c r="C105" i="181"/>
  <c r="B106" i="181"/>
  <c r="C106" i="181"/>
  <c r="B107" i="181"/>
  <c r="C107" i="181"/>
  <c r="B108" i="181"/>
  <c r="C108" i="181"/>
  <c r="B109" i="181"/>
  <c r="C109" i="181"/>
  <c r="B110" i="181"/>
  <c r="C110" i="181"/>
  <c r="B111" i="181"/>
  <c r="C111" i="181"/>
  <c r="B112" i="181"/>
  <c r="C112" i="181"/>
  <c r="B113" i="181"/>
  <c r="C113" i="181"/>
  <c r="B114" i="181"/>
  <c r="C114" i="181"/>
  <c r="B115" i="181"/>
  <c r="C115" i="181"/>
  <c r="C96" i="181"/>
  <c r="B96" i="181"/>
  <c r="A106" i="180"/>
  <c r="A100" i="180"/>
  <c r="A103" i="180"/>
  <c r="F19" i="279" s="1"/>
  <c r="A97" i="180"/>
  <c r="F19" i="277" s="1"/>
  <c r="F21" i="277" s="1"/>
  <c r="B73" i="191"/>
  <c r="C73" i="191"/>
  <c r="B74" i="191"/>
  <c r="C74" i="191"/>
  <c r="B75" i="191"/>
  <c r="C75" i="191"/>
  <c r="B76" i="191"/>
  <c r="C76" i="191"/>
  <c r="B77" i="191"/>
  <c r="C77" i="191"/>
  <c r="B78" i="191"/>
  <c r="C78" i="191"/>
  <c r="B79" i="191"/>
  <c r="C79" i="191"/>
  <c r="B80" i="191"/>
  <c r="C80" i="191"/>
  <c r="B81" i="191"/>
  <c r="C81" i="191"/>
  <c r="B82" i="191"/>
  <c r="C82" i="191"/>
  <c r="B83" i="191"/>
  <c r="C83" i="191"/>
  <c r="B84" i="191"/>
  <c r="C84" i="191"/>
  <c r="B85" i="191"/>
  <c r="C85" i="191"/>
  <c r="B86" i="191"/>
  <c r="C86" i="191"/>
  <c r="B87" i="191"/>
  <c r="C87" i="191"/>
  <c r="B88" i="191"/>
  <c r="C88" i="191"/>
  <c r="B89" i="191"/>
  <c r="C89" i="191"/>
  <c r="B90" i="191"/>
  <c r="C90" i="191"/>
  <c r="B91" i="191"/>
  <c r="C91" i="191"/>
  <c r="C72" i="191"/>
  <c r="B72" i="191"/>
  <c r="B51" i="191"/>
  <c r="C51" i="191"/>
  <c r="B52" i="191"/>
  <c r="C52" i="191"/>
  <c r="B53" i="191"/>
  <c r="C53" i="191"/>
  <c r="B54" i="191"/>
  <c r="C54" i="191"/>
  <c r="B55" i="191"/>
  <c r="C55" i="191"/>
  <c r="B56" i="191"/>
  <c r="C56" i="191"/>
  <c r="B57" i="191"/>
  <c r="C57" i="191"/>
  <c r="B58" i="191"/>
  <c r="C58" i="191"/>
  <c r="B59" i="191"/>
  <c r="C59" i="191"/>
  <c r="B60" i="191"/>
  <c r="C60" i="191"/>
  <c r="B61" i="191"/>
  <c r="C61" i="191"/>
  <c r="B62" i="191"/>
  <c r="C62" i="191"/>
  <c r="B63" i="191"/>
  <c r="C63" i="191"/>
  <c r="B64" i="191"/>
  <c r="C64" i="191"/>
  <c r="B65" i="191"/>
  <c r="C65" i="191"/>
  <c r="B66" i="191"/>
  <c r="C66" i="191"/>
  <c r="B67" i="191"/>
  <c r="C67" i="191"/>
  <c r="B68" i="191"/>
  <c r="C68" i="191"/>
  <c r="B69" i="191"/>
  <c r="C69" i="191"/>
  <c r="C50" i="191"/>
  <c r="B50" i="191"/>
  <c r="B29" i="191"/>
  <c r="C29" i="191"/>
  <c r="B30" i="191"/>
  <c r="C30" i="191"/>
  <c r="B31" i="191"/>
  <c r="C31" i="191"/>
  <c r="B32" i="191"/>
  <c r="C32" i="191"/>
  <c r="B33" i="191"/>
  <c r="C33" i="191"/>
  <c r="B34" i="191"/>
  <c r="C34" i="191"/>
  <c r="B35" i="191"/>
  <c r="C35" i="191"/>
  <c r="B36" i="191"/>
  <c r="C36" i="191"/>
  <c r="B37" i="191"/>
  <c r="C37" i="191"/>
  <c r="B38" i="191"/>
  <c r="C38" i="191"/>
  <c r="B39" i="191"/>
  <c r="C39" i="191"/>
  <c r="B40" i="191"/>
  <c r="C40" i="191"/>
  <c r="B41" i="191"/>
  <c r="C41" i="191"/>
  <c r="B42" i="191"/>
  <c r="C42" i="191"/>
  <c r="B43" i="191"/>
  <c r="C43" i="191"/>
  <c r="B44" i="191"/>
  <c r="C44" i="191"/>
  <c r="B45" i="191"/>
  <c r="C45" i="191"/>
  <c r="B46" i="191"/>
  <c r="C46" i="191"/>
  <c r="B47" i="191"/>
  <c r="C47" i="191"/>
  <c r="C28" i="191"/>
  <c r="B28" i="191"/>
  <c r="B7" i="191"/>
  <c r="C7" i="191"/>
  <c r="B8" i="191"/>
  <c r="C8" i="191"/>
  <c r="B9" i="191"/>
  <c r="C9" i="191"/>
  <c r="B10" i="191"/>
  <c r="C10" i="191"/>
  <c r="B11" i="191"/>
  <c r="C11" i="191"/>
  <c r="B12" i="191"/>
  <c r="C12" i="191"/>
  <c r="B13" i="191"/>
  <c r="C13" i="191"/>
  <c r="B14" i="191"/>
  <c r="C14" i="191"/>
  <c r="B15" i="191"/>
  <c r="C15" i="191"/>
  <c r="B16" i="191"/>
  <c r="C16" i="191"/>
  <c r="B17" i="191"/>
  <c r="C17" i="191"/>
  <c r="B18" i="191"/>
  <c r="C18" i="191"/>
  <c r="B19" i="191"/>
  <c r="C19" i="191"/>
  <c r="B20" i="191"/>
  <c r="C20" i="191"/>
  <c r="B21" i="191"/>
  <c r="C21" i="191"/>
  <c r="B22" i="191"/>
  <c r="C22" i="191"/>
  <c r="B23" i="191"/>
  <c r="C23" i="191"/>
  <c r="B24" i="191"/>
  <c r="C24" i="191"/>
  <c r="B25" i="191"/>
  <c r="C25" i="191"/>
  <c r="C6" i="191"/>
  <c r="B6" i="191"/>
  <c r="B73" i="190"/>
  <c r="C73" i="190"/>
  <c r="B74" i="190"/>
  <c r="C74" i="190"/>
  <c r="B75" i="190"/>
  <c r="C75" i="190"/>
  <c r="B76" i="190"/>
  <c r="C76" i="190"/>
  <c r="B77" i="190"/>
  <c r="C77" i="190"/>
  <c r="B78" i="190"/>
  <c r="C78" i="190"/>
  <c r="B79" i="190"/>
  <c r="C79" i="190"/>
  <c r="B80" i="190"/>
  <c r="C80" i="190"/>
  <c r="B81" i="190"/>
  <c r="C81" i="190"/>
  <c r="B82" i="190"/>
  <c r="C82" i="190"/>
  <c r="B83" i="190"/>
  <c r="C83" i="190"/>
  <c r="B84" i="190"/>
  <c r="C84" i="190"/>
  <c r="B85" i="190"/>
  <c r="C85" i="190"/>
  <c r="B86" i="190"/>
  <c r="C86" i="190"/>
  <c r="B87" i="190"/>
  <c r="C87" i="190"/>
  <c r="B88" i="190"/>
  <c r="C88" i="190"/>
  <c r="B89" i="190"/>
  <c r="C89" i="190"/>
  <c r="B90" i="190"/>
  <c r="C90" i="190"/>
  <c r="B91" i="190"/>
  <c r="C91" i="190"/>
  <c r="C72" i="190"/>
  <c r="B72" i="190"/>
  <c r="B51" i="190"/>
  <c r="C51" i="190"/>
  <c r="B52" i="190"/>
  <c r="C52" i="190"/>
  <c r="B53" i="190"/>
  <c r="C53" i="190"/>
  <c r="B54" i="190"/>
  <c r="C54" i="190"/>
  <c r="B55" i="190"/>
  <c r="C55" i="190"/>
  <c r="B56" i="190"/>
  <c r="C56" i="190"/>
  <c r="B57" i="190"/>
  <c r="C57" i="190"/>
  <c r="B58" i="190"/>
  <c r="C58" i="190"/>
  <c r="B59" i="190"/>
  <c r="C59" i="190"/>
  <c r="B60" i="190"/>
  <c r="C60" i="190"/>
  <c r="B61" i="190"/>
  <c r="C61" i="190"/>
  <c r="B62" i="190"/>
  <c r="C62" i="190"/>
  <c r="B63" i="190"/>
  <c r="C63" i="190"/>
  <c r="B64" i="190"/>
  <c r="C64" i="190"/>
  <c r="B65" i="190"/>
  <c r="C65" i="190"/>
  <c r="B66" i="190"/>
  <c r="C66" i="190"/>
  <c r="B67" i="190"/>
  <c r="C67" i="190"/>
  <c r="B68" i="190"/>
  <c r="C68" i="190"/>
  <c r="B69" i="190"/>
  <c r="C69" i="190"/>
  <c r="C50" i="190"/>
  <c r="B50" i="190"/>
  <c r="B29" i="190"/>
  <c r="C29" i="190"/>
  <c r="B30" i="190"/>
  <c r="C30" i="190"/>
  <c r="B31" i="190"/>
  <c r="C31" i="190"/>
  <c r="B32" i="190"/>
  <c r="C32" i="190"/>
  <c r="B33" i="190"/>
  <c r="C33" i="190"/>
  <c r="B34" i="190"/>
  <c r="C34" i="190"/>
  <c r="B35" i="190"/>
  <c r="C35" i="190"/>
  <c r="B36" i="190"/>
  <c r="C36" i="190"/>
  <c r="B37" i="190"/>
  <c r="C37" i="190"/>
  <c r="B38" i="190"/>
  <c r="C38" i="190"/>
  <c r="B39" i="190"/>
  <c r="C39" i="190"/>
  <c r="B40" i="190"/>
  <c r="C40" i="190"/>
  <c r="B41" i="190"/>
  <c r="C41" i="190"/>
  <c r="B42" i="190"/>
  <c r="C42" i="190"/>
  <c r="B43" i="190"/>
  <c r="C43" i="190"/>
  <c r="B44" i="190"/>
  <c r="C44" i="190"/>
  <c r="B45" i="190"/>
  <c r="C45" i="190"/>
  <c r="B46" i="190"/>
  <c r="C46" i="190"/>
  <c r="B47" i="190"/>
  <c r="C47" i="190"/>
  <c r="C28" i="190"/>
  <c r="B28" i="190"/>
  <c r="B7" i="190"/>
  <c r="C7" i="190"/>
  <c r="B8" i="190"/>
  <c r="C8" i="190"/>
  <c r="B9" i="190"/>
  <c r="C9" i="190"/>
  <c r="B10" i="190"/>
  <c r="C10" i="190"/>
  <c r="B11" i="190"/>
  <c r="C11" i="190"/>
  <c r="B12" i="190"/>
  <c r="C12" i="190"/>
  <c r="B13" i="190"/>
  <c r="C13" i="190"/>
  <c r="B14" i="190"/>
  <c r="C14" i="190"/>
  <c r="B15" i="190"/>
  <c r="C15" i="190"/>
  <c r="B16" i="190"/>
  <c r="C16" i="190"/>
  <c r="B17" i="190"/>
  <c r="C17" i="190"/>
  <c r="B18" i="190"/>
  <c r="C18" i="190"/>
  <c r="B19" i="190"/>
  <c r="C19" i="190"/>
  <c r="B20" i="190"/>
  <c r="C20" i="190"/>
  <c r="B21" i="190"/>
  <c r="C21" i="190"/>
  <c r="B22" i="190"/>
  <c r="C22" i="190"/>
  <c r="B23" i="190"/>
  <c r="C23" i="190"/>
  <c r="B24" i="190"/>
  <c r="C24" i="190"/>
  <c r="B25" i="190"/>
  <c r="C25" i="190"/>
  <c r="C6" i="190"/>
  <c r="B6" i="190"/>
  <c r="B73" i="189"/>
  <c r="C73" i="189"/>
  <c r="B74" i="189"/>
  <c r="C74" i="189"/>
  <c r="B75" i="189"/>
  <c r="C75" i="189"/>
  <c r="B76" i="189"/>
  <c r="C76" i="189"/>
  <c r="B77" i="189"/>
  <c r="C77" i="189"/>
  <c r="B78" i="189"/>
  <c r="C78" i="189"/>
  <c r="B79" i="189"/>
  <c r="C79" i="189"/>
  <c r="B80" i="189"/>
  <c r="C80" i="189"/>
  <c r="B81" i="189"/>
  <c r="C81" i="189"/>
  <c r="B82" i="189"/>
  <c r="C82" i="189"/>
  <c r="B83" i="189"/>
  <c r="C83" i="189"/>
  <c r="B84" i="189"/>
  <c r="C84" i="189"/>
  <c r="B85" i="189"/>
  <c r="C85" i="189"/>
  <c r="B86" i="189"/>
  <c r="C86" i="189"/>
  <c r="B87" i="189"/>
  <c r="C87" i="189"/>
  <c r="B88" i="189"/>
  <c r="C88" i="189"/>
  <c r="B89" i="189"/>
  <c r="C89" i="189"/>
  <c r="B90" i="189"/>
  <c r="C90" i="189"/>
  <c r="B91" i="189"/>
  <c r="C91" i="189"/>
  <c r="C72" i="189"/>
  <c r="B72" i="189"/>
  <c r="B51" i="189"/>
  <c r="C51" i="189"/>
  <c r="B52" i="189"/>
  <c r="C52" i="189"/>
  <c r="B53" i="189"/>
  <c r="C53" i="189"/>
  <c r="B54" i="189"/>
  <c r="C54" i="189"/>
  <c r="B55" i="189"/>
  <c r="C55" i="189"/>
  <c r="B56" i="189"/>
  <c r="C56" i="189"/>
  <c r="B57" i="189"/>
  <c r="C57" i="189"/>
  <c r="B58" i="189"/>
  <c r="C58" i="189"/>
  <c r="B59" i="189"/>
  <c r="C59" i="189"/>
  <c r="B60" i="189"/>
  <c r="C60" i="189"/>
  <c r="B61" i="189"/>
  <c r="C61" i="189"/>
  <c r="B62" i="189"/>
  <c r="C62" i="189"/>
  <c r="B63" i="189"/>
  <c r="C63" i="189"/>
  <c r="B64" i="189"/>
  <c r="C64" i="189"/>
  <c r="B65" i="189"/>
  <c r="C65" i="189"/>
  <c r="B66" i="189"/>
  <c r="C66" i="189"/>
  <c r="B67" i="189"/>
  <c r="C67" i="189"/>
  <c r="B68" i="189"/>
  <c r="C68" i="189"/>
  <c r="B69" i="189"/>
  <c r="C69" i="189"/>
  <c r="C50" i="189"/>
  <c r="B50" i="189"/>
  <c r="B29" i="189"/>
  <c r="C29" i="189"/>
  <c r="B30" i="189"/>
  <c r="C30" i="189"/>
  <c r="B31" i="189"/>
  <c r="C31" i="189"/>
  <c r="B32" i="189"/>
  <c r="C32" i="189"/>
  <c r="B33" i="189"/>
  <c r="C33" i="189"/>
  <c r="B34" i="189"/>
  <c r="C34" i="189"/>
  <c r="B35" i="189"/>
  <c r="C35" i="189"/>
  <c r="B36" i="189"/>
  <c r="C36" i="189"/>
  <c r="B37" i="189"/>
  <c r="C37" i="189"/>
  <c r="B38" i="189"/>
  <c r="C38" i="189"/>
  <c r="B39" i="189"/>
  <c r="C39" i="189"/>
  <c r="B40" i="189"/>
  <c r="C40" i="189"/>
  <c r="B41" i="189"/>
  <c r="C41" i="189"/>
  <c r="B42" i="189"/>
  <c r="C42" i="189"/>
  <c r="B43" i="189"/>
  <c r="C43" i="189"/>
  <c r="B44" i="189"/>
  <c r="C44" i="189"/>
  <c r="B45" i="189"/>
  <c r="C45" i="189"/>
  <c r="B46" i="189"/>
  <c r="C46" i="189"/>
  <c r="B47" i="189"/>
  <c r="C47" i="189"/>
  <c r="C28" i="189"/>
  <c r="B28" i="189"/>
  <c r="B7" i="189"/>
  <c r="C7" i="189"/>
  <c r="B8" i="189"/>
  <c r="C8" i="189"/>
  <c r="B9" i="189"/>
  <c r="C9" i="189"/>
  <c r="B10" i="189"/>
  <c r="C10" i="189"/>
  <c r="B11" i="189"/>
  <c r="C11" i="189"/>
  <c r="B12" i="189"/>
  <c r="C12" i="189"/>
  <c r="B13" i="189"/>
  <c r="C13" i="189"/>
  <c r="B14" i="189"/>
  <c r="C14" i="189"/>
  <c r="B15" i="189"/>
  <c r="C15" i="189"/>
  <c r="B16" i="189"/>
  <c r="C16" i="189"/>
  <c r="B17" i="189"/>
  <c r="C17" i="189"/>
  <c r="B18" i="189"/>
  <c r="C18" i="189"/>
  <c r="B19" i="189"/>
  <c r="C19" i="189"/>
  <c r="B20" i="189"/>
  <c r="C20" i="189"/>
  <c r="B21" i="189"/>
  <c r="C21" i="189"/>
  <c r="B22" i="189"/>
  <c r="C22" i="189"/>
  <c r="B23" i="189"/>
  <c r="C23" i="189"/>
  <c r="B24" i="189"/>
  <c r="C24" i="189"/>
  <c r="B25" i="189"/>
  <c r="C25" i="189"/>
  <c r="C6" i="189"/>
  <c r="B6" i="189"/>
  <c r="B73" i="188"/>
  <c r="C73" i="188"/>
  <c r="B74" i="188"/>
  <c r="C74" i="188"/>
  <c r="B75" i="188"/>
  <c r="C75" i="188"/>
  <c r="B76" i="188"/>
  <c r="C76" i="188"/>
  <c r="B77" i="188"/>
  <c r="C77" i="188"/>
  <c r="B78" i="188"/>
  <c r="C78" i="188"/>
  <c r="B79" i="188"/>
  <c r="C79" i="188"/>
  <c r="B80" i="188"/>
  <c r="C80" i="188"/>
  <c r="B81" i="188"/>
  <c r="C81" i="188"/>
  <c r="B82" i="188"/>
  <c r="C82" i="188"/>
  <c r="B83" i="188"/>
  <c r="C83" i="188"/>
  <c r="B84" i="188"/>
  <c r="C84" i="188"/>
  <c r="B85" i="188"/>
  <c r="C85" i="188"/>
  <c r="B86" i="188"/>
  <c r="C86" i="188"/>
  <c r="B87" i="188"/>
  <c r="C87" i="188"/>
  <c r="B88" i="188"/>
  <c r="C88" i="188"/>
  <c r="B89" i="188"/>
  <c r="C89" i="188"/>
  <c r="B90" i="188"/>
  <c r="C90" i="188"/>
  <c r="B91" i="188"/>
  <c r="C91" i="188"/>
  <c r="C72" i="188"/>
  <c r="B72" i="188"/>
  <c r="B51" i="188"/>
  <c r="C51" i="188"/>
  <c r="B52" i="188"/>
  <c r="C52" i="188"/>
  <c r="B53" i="188"/>
  <c r="C53" i="188"/>
  <c r="B54" i="188"/>
  <c r="C54" i="188"/>
  <c r="B55" i="188"/>
  <c r="C55" i="188"/>
  <c r="B56" i="188"/>
  <c r="C56" i="188"/>
  <c r="B57" i="188"/>
  <c r="C57" i="188"/>
  <c r="B58" i="188"/>
  <c r="C58" i="188"/>
  <c r="B59" i="188"/>
  <c r="C59" i="188"/>
  <c r="B60" i="188"/>
  <c r="C60" i="188"/>
  <c r="B61" i="188"/>
  <c r="C61" i="188"/>
  <c r="B62" i="188"/>
  <c r="C62" i="188"/>
  <c r="B63" i="188"/>
  <c r="C63" i="188"/>
  <c r="B64" i="188"/>
  <c r="C64" i="188"/>
  <c r="B65" i="188"/>
  <c r="C65" i="188"/>
  <c r="B66" i="188"/>
  <c r="C66" i="188"/>
  <c r="B67" i="188"/>
  <c r="C67" i="188"/>
  <c r="B68" i="188"/>
  <c r="C68" i="188"/>
  <c r="B69" i="188"/>
  <c r="C69" i="188"/>
  <c r="C50" i="188"/>
  <c r="B50" i="188"/>
  <c r="B29" i="188"/>
  <c r="C29" i="188"/>
  <c r="B30" i="188"/>
  <c r="C30" i="188"/>
  <c r="B31" i="188"/>
  <c r="C31" i="188"/>
  <c r="B32" i="188"/>
  <c r="C32" i="188"/>
  <c r="B33" i="188"/>
  <c r="C33" i="188"/>
  <c r="B34" i="188"/>
  <c r="C34" i="188"/>
  <c r="B35" i="188"/>
  <c r="C35" i="188"/>
  <c r="B36" i="188"/>
  <c r="C36" i="188"/>
  <c r="B37" i="188"/>
  <c r="C37" i="188"/>
  <c r="B38" i="188"/>
  <c r="C38" i="188"/>
  <c r="B39" i="188"/>
  <c r="C39" i="188"/>
  <c r="B40" i="188"/>
  <c r="C40" i="188"/>
  <c r="B41" i="188"/>
  <c r="C41" i="188"/>
  <c r="B42" i="188"/>
  <c r="C42" i="188"/>
  <c r="B43" i="188"/>
  <c r="C43" i="188"/>
  <c r="B44" i="188"/>
  <c r="C44" i="188"/>
  <c r="B45" i="188"/>
  <c r="C45" i="188"/>
  <c r="B46" i="188"/>
  <c r="C46" i="188"/>
  <c r="B47" i="188"/>
  <c r="C47" i="188"/>
  <c r="C28" i="188"/>
  <c r="B28" i="188"/>
  <c r="B7" i="188"/>
  <c r="C7" i="188"/>
  <c r="B8" i="188"/>
  <c r="C8" i="188"/>
  <c r="B9" i="188"/>
  <c r="C9" i="188"/>
  <c r="B10" i="188"/>
  <c r="C10" i="188"/>
  <c r="B11" i="188"/>
  <c r="C11" i="188"/>
  <c r="B12" i="188"/>
  <c r="C12" i="188"/>
  <c r="B13" i="188"/>
  <c r="C13" i="188"/>
  <c r="B14" i="188"/>
  <c r="C14" i="188"/>
  <c r="B15" i="188"/>
  <c r="C15" i="188"/>
  <c r="B16" i="188"/>
  <c r="C16" i="188"/>
  <c r="B17" i="188"/>
  <c r="C17" i="188"/>
  <c r="B18" i="188"/>
  <c r="C18" i="188"/>
  <c r="B19" i="188"/>
  <c r="C19" i="188"/>
  <c r="B20" i="188"/>
  <c r="C20" i="188"/>
  <c r="B21" i="188"/>
  <c r="C21" i="188"/>
  <c r="B22" i="188"/>
  <c r="C22" i="188"/>
  <c r="B23" i="188"/>
  <c r="C23" i="188"/>
  <c r="B24" i="188"/>
  <c r="C24" i="188"/>
  <c r="B25" i="188"/>
  <c r="C25" i="188"/>
  <c r="C6" i="188"/>
  <c r="B6" i="188"/>
  <c r="B73" i="187"/>
  <c r="C73" i="187"/>
  <c r="B74" i="187"/>
  <c r="C74" i="187"/>
  <c r="B75" i="187"/>
  <c r="C75" i="187"/>
  <c r="B76" i="187"/>
  <c r="C76" i="187"/>
  <c r="B77" i="187"/>
  <c r="C77" i="187"/>
  <c r="B78" i="187"/>
  <c r="C78" i="187"/>
  <c r="B79" i="187"/>
  <c r="C79" i="187"/>
  <c r="B80" i="187"/>
  <c r="C80" i="187"/>
  <c r="B81" i="187"/>
  <c r="C81" i="187"/>
  <c r="B82" i="187"/>
  <c r="C82" i="187"/>
  <c r="B83" i="187"/>
  <c r="C83" i="187"/>
  <c r="B84" i="187"/>
  <c r="C84" i="187"/>
  <c r="B85" i="187"/>
  <c r="C85" i="187"/>
  <c r="B86" i="187"/>
  <c r="C86" i="187"/>
  <c r="B87" i="187"/>
  <c r="C87" i="187"/>
  <c r="B88" i="187"/>
  <c r="C88" i="187"/>
  <c r="B89" i="187"/>
  <c r="C89" i="187"/>
  <c r="B90" i="187"/>
  <c r="C90" i="187"/>
  <c r="B91" i="187"/>
  <c r="C91" i="187"/>
  <c r="C72" i="187"/>
  <c r="B72" i="187"/>
  <c r="B51" i="187"/>
  <c r="C51" i="187"/>
  <c r="B52" i="187"/>
  <c r="C52" i="187"/>
  <c r="B53" i="187"/>
  <c r="C53" i="187"/>
  <c r="B54" i="187"/>
  <c r="C54" i="187"/>
  <c r="B55" i="187"/>
  <c r="C55" i="187"/>
  <c r="B56" i="187"/>
  <c r="C56" i="187"/>
  <c r="B57" i="187"/>
  <c r="C57" i="187"/>
  <c r="B58" i="187"/>
  <c r="C58" i="187"/>
  <c r="B59" i="187"/>
  <c r="C59" i="187"/>
  <c r="B60" i="187"/>
  <c r="C60" i="187"/>
  <c r="B61" i="187"/>
  <c r="C61" i="187"/>
  <c r="B62" i="187"/>
  <c r="C62" i="187"/>
  <c r="B63" i="187"/>
  <c r="C63" i="187"/>
  <c r="B64" i="187"/>
  <c r="C64" i="187"/>
  <c r="B65" i="187"/>
  <c r="C65" i="187"/>
  <c r="B66" i="187"/>
  <c r="C66" i="187"/>
  <c r="B67" i="187"/>
  <c r="C67" i="187"/>
  <c r="B68" i="187"/>
  <c r="C68" i="187"/>
  <c r="B69" i="187"/>
  <c r="C69" i="187"/>
  <c r="C50" i="187"/>
  <c r="B50" i="187"/>
  <c r="B29" i="187"/>
  <c r="C29" i="187"/>
  <c r="B30" i="187"/>
  <c r="C30" i="187"/>
  <c r="B31" i="187"/>
  <c r="C31" i="187"/>
  <c r="B32" i="187"/>
  <c r="C32" i="187"/>
  <c r="B33" i="187"/>
  <c r="C33" i="187"/>
  <c r="B34" i="187"/>
  <c r="C34" i="187"/>
  <c r="B35" i="187"/>
  <c r="C35" i="187"/>
  <c r="B36" i="187"/>
  <c r="C36" i="187"/>
  <c r="B37" i="187"/>
  <c r="C37" i="187"/>
  <c r="B38" i="187"/>
  <c r="C38" i="187"/>
  <c r="B39" i="187"/>
  <c r="C39" i="187"/>
  <c r="B40" i="187"/>
  <c r="C40" i="187"/>
  <c r="B41" i="187"/>
  <c r="C41" i="187"/>
  <c r="B42" i="187"/>
  <c r="C42" i="187"/>
  <c r="B43" i="187"/>
  <c r="C43" i="187"/>
  <c r="B44" i="187"/>
  <c r="C44" i="187"/>
  <c r="B45" i="187"/>
  <c r="C45" i="187"/>
  <c r="B46" i="187"/>
  <c r="C46" i="187"/>
  <c r="B47" i="187"/>
  <c r="C47" i="187"/>
  <c r="C28" i="187"/>
  <c r="B28" i="187"/>
  <c r="B7" i="187"/>
  <c r="C7" i="187"/>
  <c r="B8" i="187"/>
  <c r="C8" i="187"/>
  <c r="B9" i="187"/>
  <c r="C9" i="187"/>
  <c r="B10" i="187"/>
  <c r="C10" i="187"/>
  <c r="B11" i="187"/>
  <c r="C11" i="187"/>
  <c r="B12" i="187"/>
  <c r="C12" i="187"/>
  <c r="B13" i="187"/>
  <c r="C13" i="187"/>
  <c r="B14" i="187"/>
  <c r="C14" i="187"/>
  <c r="B15" i="187"/>
  <c r="C15" i="187"/>
  <c r="B16" i="187"/>
  <c r="C16" i="187"/>
  <c r="B17" i="187"/>
  <c r="C17" i="187"/>
  <c r="B18" i="187"/>
  <c r="C18" i="187"/>
  <c r="B19" i="187"/>
  <c r="C19" i="187"/>
  <c r="B20" i="187"/>
  <c r="C20" i="187"/>
  <c r="B21" i="187"/>
  <c r="C21" i="187"/>
  <c r="B22" i="187"/>
  <c r="C22" i="187"/>
  <c r="B23" i="187"/>
  <c r="C23" i="187"/>
  <c r="B24" i="187"/>
  <c r="C24" i="187"/>
  <c r="B25" i="187"/>
  <c r="C25" i="187"/>
  <c r="C6" i="187"/>
  <c r="B6" i="187"/>
  <c r="B73" i="186"/>
  <c r="C73" i="186"/>
  <c r="B74" i="186"/>
  <c r="C74" i="186"/>
  <c r="B75" i="186"/>
  <c r="C75" i="186"/>
  <c r="B76" i="186"/>
  <c r="C76" i="186"/>
  <c r="B77" i="186"/>
  <c r="C77" i="186"/>
  <c r="B78" i="186"/>
  <c r="C78" i="186"/>
  <c r="B79" i="186"/>
  <c r="C79" i="186"/>
  <c r="B80" i="186"/>
  <c r="C80" i="186"/>
  <c r="B81" i="186"/>
  <c r="C81" i="186"/>
  <c r="B82" i="186"/>
  <c r="C82" i="186"/>
  <c r="B83" i="186"/>
  <c r="C83" i="186"/>
  <c r="B84" i="186"/>
  <c r="C84" i="186"/>
  <c r="B85" i="186"/>
  <c r="C85" i="186"/>
  <c r="B86" i="186"/>
  <c r="C86" i="186"/>
  <c r="B87" i="186"/>
  <c r="C87" i="186"/>
  <c r="B88" i="186"/>
  <c r="C88" i="186"/>
  <c r="B89" i="186"/>
  <c r="C89" i="186"/>
  <c r="B90" i="186"/>
  <c r="C90" i="186"/>
  <c r="B91" i="186"/>
  <c r="C91" i="186"/>
  <c r="C72" i="186"/>
  <c r="B72" i="186"/>
  <c r="B51" i="186"/>
  <c r="C51" i="186"/>
  <c r="B52" i="186"/>
  <c r="C52" i="186"/>
  <c r="B53" i="186"/>
  <c r="C53" i="186"/>
  <c r="B54" i="186"/>
  <c r="C54" i="186"/>
  <c r="B55" i="186"/>
  <c r="C55" i="186"/>
  <c r="B56" i="186"/>
  <c r="C56" i="186"/>
  <c r="B57" i="186"/>
  <c r="C57" i="186"/>
  <c r="B58" i="186"/>
  <c r="C58" i="186"/>
  <c r="B59" i="186"/>
  <c r="C59" i="186"/>
  <c r="B60" i="186"/>
  <c r="C60" i="186"/>
  <c r="B61" i="186"/>
  <c r="C61" i="186"/>
  <c r="B62" i="186"/>
  <c r="C62" i="186"/>
  <c r="B63" i="186"/>
  <c r="C63" i="186"/>
  <c r="B64" i="186"/>
  <c r="C64" i="186"/>
  <c r="B65" i="186"/>
  <c r="C65" i="186"/>
  <c r="B66" i="186"/>
  <c r="C66" i="186"/>
  <c r="B67" i="186"/>
  <c r="C67" i="186"/>
  <c r="B68" i="186"/>
  <c r="C68" i="186"/>
  <c r="B69" i="186"/>
  <c r="C69" i="186"/>
  <c r="C50" i="186"/>
  <c r="B50" i="186"/>
  <c r="B29" i="186"/>
  <c r="C29" i="186"/>
  <c r="B30" i="186"/>
  <c r="C30" i="186"/>
  <c r="B31" i="186"/>
  <c r="C31" i="186"/>
  <c r="B32" i="186"/>
  <c r="C32" i="186"/>
  <c r="B33" i="186"/>
  <c r="C33" i="186"/>
  <c r="B34" i="186"/>
  <c r="C34" i="186"/>
  <c r="B35" i="186"/>
  <c r="C35" i="186"/>
  <c r="B36" i="186"/>
  <c r="C36" i="186"/>
  <c r="B37" i="186"/>
  <c r="C37" i="186"/>
  <c r="B38" i="186"/>
  <c r="C38" i="186"/>
  <c r="B39" i="186"/>
  <c r="C39" i="186"/>
  <c r="B40" i="186"/>
  <c r="C40" i="186"/>
  <c r="B41" i="186"/>
  <c r="C41" i="186"/>
  <c r="B42" i="186"/>
  <c r="C42" i="186"/>
  <c r="B43" i="186"/>
  <c r="C43" i="186"/>
  <c r="B44" i="186"/>
  <c r="C44" i="186"/>
  <c r="B45" i="186"/>
  <c r="C45" i="186"/>
  <c r="B46" i="186"/>
  <c r="C46" i="186"/>
  <c r="B47" i="186"/>
  <c r="C47" i="186"/>
  <c r="C28" i="186"/>
  <c r="B28" i="186"/>
  <c r="B7" i="186"/>
  <c r="C7" i="186"/>
  <c r="B8" i="186"/>
  <c r="C8" i="186"/>
  <c r="B9" i="186"/>
  <c r="C9" i="186"/>
  <c r="B10" i="186"/>
  <c r="C10" i="186"/>
  <c r="B11" i="186"/>
  <c r="C11" i="186"/>
  <c r="B12" i="186"/>
  <c r="C12" i="186"/>
  <c r="B13" i="186"/>
  <c r="C13" i="186"/>
  <c r="B14" i="186"/>
  <c r="C14" i="186"/>
  <c r="B15" i="186"/>
  <c r="C15" i="186"/>
  <c r="B16" i="186"/>
  <c r="C16" i="186"/>
  <c r="B17" i="186"/>
  <c r="C17" i="186"/>
  <c r="B18" i="186"/>
  <c r="C18" i="186"/>
  <c r="B19" i="186"/>
  <c r="C19" i="186"/>
  <c r="B20" i="186"/>
  <c r="C20" i="186"/>
  <c r="B21" i="186"/>
  <c r="C21" i="186"/>
  <c r="B22" i="186"/>
  <c r="C22" i="186"/>
  <c r="B23" i="186"/>
  <c r="C23" i="186"/>
  <c r="B24" i="186"/>
  <c r="C24" i="186"/>
  <c r="B25" i="186"/>
  <c r="C25" i="186"/>
  <c r="C6" i="186"/>
  <c r="B6" i="186"/>
  <c r="B73" i="185"/>
  <c r="C73" i="185"/>
  <c r="B74" i="185"/>
  <c r="C74" i="185"/>
  <c r="B75" i="185"/>
  <c r="C75" i="185"/>
  <c r="B76" i="185"/>
  <c r="C76" i="185"/>
  <c r="B77" i="185"/>
  <c r="C77" i="185"/>
  <c r="B78" i="185"/>
  <c r="C78" i="185"/>
  <c r="B79" i="185"/>
  <c r="C79" i="185"/>
  <c r="B80" i="185"/>
  <c r="C80" i="185"/>
  <c r="B81" i="185"/>
  <c r="C81" i="185"/>
  <c r="B82" i="185"/>
  <c r="C82" i="185"/>
  <c r="B83" i="185"/>
  <c r="C83" i="185"/>
  <c r="B84" i="185"/>
  <c r="C84" i="185"/>
  <c r="B85" i="185"/>
  <c r="C85" i="185"/>
  <c r="B86" i="185"/>
  <c r="C86" i="185"/>
  <c r="B87" i="185"/>
  <c r="C87" i="185"/>
  <c r="B88" i="185"/>
  <c r="C88" i="185"/>
  <c r="B89" i="185"/>
  <c r="C89" i="185"/>
  <c r="B90" i="185"/>
  <c r="C90" i="185"/>
  <c r="B91" i="185"/>
  <c r="C91" i="185"/>
  <c r="C72" i="185"/>
  <c r="B72" i="185"/>
  <c r="B51" i="185"/>
  <c r="C51" i="185"/>
  <c r="B52" i="185"/>
  <c r="C52" i="185"/>
  <c r="B53" i="185"/>
  <c r="C53" i="185"/>
  <c r="B54" i="185"/>
  <c r="C54" i="185"/>
  <c r="B55" i="185"/>
  <c r="C55" i="185"/>
  <c r="B56" i="185"/>
  <c r="C56" i="185"/>
  <c r="B57" i="185"/>
  <c r="C57" i="185"/>
  <c r="B58" i="185"/>
  <c r="C58" i="185"/>
  <c r="B59" i="185"/>
  <c r="C59" i="185"/>
  <c r="B60" i="185"/>
  <c r="C60" i="185"/>
  <c r="B61" i="185"/>
  <c r="C61" i="185"/>
  <c r="B62" i="185"/>
  <c r="C62" i="185"/>
  <c r="B63" i="185"/>
  <c r="C63" i="185"/>
  <c r="B64" i="185"/>
  <c r="C64" i="185"/>
  <c r="B65" i="185"/>
  <c r="C65" i="185"/>
  <c r="B66" i="185"/>
  <c r="C66" i="185"/>
  <c r="B67" i="185"/>
  <c r="C67" i="185"/>
  <c r="B68" i="185"/>
  <c r="C68" i="185"/>
  <c r="B69" i="185"/>
  <c r="C69" i="185"/>
  <c r="C50" i="185"/>
  <c r="B50" i="185"/>
  <c r="B29" i="185"/>
  <c r="C29" i="185"/>
  <c r="B30" i="185"/>
  <c r="C30" i="185"/>
  <c r="B31" i="185"/>
  <c r="C31" i="185"/>
  <c r="B32" i="185"/>
  <c r="C32" i="185"/>
  <c r="B33" i="185"/>
  <c r="C33" i="185"/>
  <c r="B34" i="185"/>
  <c r="C34" i="185"/>
  <c r="B35" i="185"/>
  <c r="C35" i="185"/>
  <c r="B36" i="185"/>
  <c r="C36" i="185"/>
  <c r="B37" i="185"/>
  <c r="C37" i="185"/>
  <c r="B38" i="185"/>
  <c r="C38" i="185"/>
  <c r="B39" i="185"/>
  <c r="C39" i="185"/>
  <c r="B40" i="185"/>
  <c r="C40" i="185"/>
  <c r="B41" i="185"/>
  <c r="C41" i="185"/>
  <c r="B42" i="185"/>
  <c r="C42" i="185"/>
  <c r="B43" i="185"/>
  <c r="C43" i="185"/>
  <c r="B44" i="185"/>
  <c r="C44" i="185"/>
  <c r="B45" i="185"/>
  <c r="C45" i="185"/>
  <c r="B46" i="185"/>
  <c r="C46" i="185"/>
  <c r="B47" i="185"/>
  <c r="C47" i="185"/>
  <c r="C28" i="185"/>
  <c r="B28" i="185"/>
  <c r="B7" i="185"/>
  <c r="C7" i="185"/>
  <c r="B8" i="185"/>
  <c r="C8" i="185"/>
  <c r="B9" i="185"/>
  <c r="C9" i="185"/>
  <c r="B10" i="185"/>
  <c r="C10" i="185"/>
  <c r="B11" i="185"/>
  <c r="C11" i="185"/>
  <c r="B12" i="185"/>
  <c r="C12" i="185"/>
  <c r="B13" i="185"/>
  <c r="C13" i="185"/>
  <c r="B14" i="185"/>
  <c r="C14" i="185"/>
  <c r="B15" i="185"/>
  <c r="C15" i="185"/>
  <c r="B16" i="185"/>
  <c r="C16" i="185"/>
  <c r="B17" i="185"/>
  <c r="C17" i="185"/>
  <c r="B18" i="185"/>
  <c r="C18" i="185"/>
  <c r="B19" i="185"/>
  <c r="C19" i="185"/>
  <c r="B20" i="185"/>
  <c r="C20" i="185"/>
  <c r="B21" i="185"/>
  <c r="C21" i="185"/>
  <c r="B22" i="185"/>
  <c r="C22" i="185"/>
  <c r="B23" i="185"/>
  <c r="C23" i="185"/>
  <c r="B24" i="185"/>
  <c r="C24" i="185"/>
  <c r="B25" i="185"/>
  <c r="C25" i="185"/>
  <c r="C6" i="185"/>
  <c r="B6" i="185"/>
  <c r="C73" i="183"/>
  <c r="C74" i="183"/>
  <c r="C75" i="183"/>
  <c r="C76" i="183"/>
  <c r="C77" i="183"/>
  <c r="C78" i="183"/>
  <c r="C79" i="183"/>
  <c r="C80" i="183"/>
  <c r="C81" i="183"/>
  <c r="C82" i="183"/>
  <c r="C83" i="183"/>
  <c r="C84" i="183"/>
  <c r="C85" i="183"/>
  <c r="C86" i="183"/>
  <c r="C87" i="183"/>
  <c r="C88" i="183"/>
  <c r="C89" i="183"/>
  <c r="C90" i="183"/>
  <c r="C91" i="183"/>
  <c r="C72" i="183"/>
  <c r="B73" i="184"/>
  <c r="C73" i="184"/>
  <c r="B74" i="184"/>
  <c r="C74" i="184"/>
  <c r="B75" i="184"/>
  <c r="C75" i="184"/>
  <c r="B76" i="184"/>
  <c r="C76" i="184"/>
  <c r="B77" i="184"/>
  <c r="C77" i="184"/>
  <c r="B78" i="184"/>
  <c r="C78" i="184"/>
  <c r="B79" i="184"/>
  <c r="C79" i="184"/>
  <c r="B80" i="184"/>
  <c r="C80" i="184"/>
  <c r="B81" i="184"/>
  <c r="C81" i="184"/>
  <c r="B82" i="184"/>
  <c r="C82" i="184"/>
  <c r="B83" i="184"/>
  <c r="C83" i="184"/>
  <c r="B84" i="184"/>
  <c r="C84" i="184"/>
  <c r="B85" i="184"/>
  <c r="C85" i="184"/>
  <c r="B86" i="184"/>
  <c r="C86" i="184"/>
  <c r="B87" i="184"/>
  <c r="C87" i="184"/>
  <c r="B88" i="184"/>
  <c r="C88" i="184"/>
  <c r="B89" i="184"/>
  <c r="C89" i="184"/>
  <c r="B90" i="184"/>
  <c r="C90" i="184"/>
  <c r="B91" i="184"/>
  <c r="C91" i="184"/>
  <c r="C72" i="184"/>
  <c r="B72" i="184"/>
  <c r="B51" i="184"/>
  <c r="C51" i="184"/>
  <c r="B52" i="184"/>
  <c r="C52" i="184"/>
  <c r="B53" i="184"/>
  <c r="C53" i="184"/>
  <c r="B54" i="184"/>
  <c r="C54" i="184"/>
  <c r="B55" i="184"/>
  <c r="C55" i="184"/>
  <c r="B56" i="184"/>
  <c r="C56" i="184"/>
  <c r="B57" i="184"/>
  <c r="C57" i="184"/>
  <c r="B58" i="184"/>
  <c r="C58" i="184"/>
  <c r="B59" i="184"/>
  <c r="C59" i="184"/>
  <c r="B60" i="184"/>
  <c r="C60" i="184"/>
  <c r="B61" i="184"/>
  <c r="C61" i="184"/>
  <c r="B62" i="184"/>
  <c r="C62" i="184"/>
  <c r="B63" i="184"/>
  <c r="C63" i="184"/>
  <c r="B64" i="184"/>
  <c r="C64" i="184"/>
  <c r="B65" i="184"/>
  <c r="C65" i="184"/>
  <c r="B66" i="184"/>
  <c r="C66" i="184"/>
  <c r="B67" i="184"/>
  <c r="C67" i="184"/>
  <c r="B68" i="184"/>
  <c r="C68" i="184"/>
  <c r="B69" i="184"/>
  <c r="C69" i="184"/>
  <c r="C50" i="184"/>
  <c r="B50" i="184"/>
  <c r="B29" i="184"/>
  <c r="C29" i="184"/>
  <c r="B30" i="184"/>
  <c r="C30" i="184"/>
  <c r="B31" i="184"/>
  <c r="C31" i="184"/>
  <c r="B32" i="184"/>
  <c r="C32" i="184"/>
  <c r="B33" i="184"/>
  <c r="C33" i="184"/>
  <c r="B34" i="184"/>
  <c r="C34" i="184"/>
  <c r="B35" i="184"/>
  <c r="C35" i="184"/>
  <c r="B36" i="184"/>
  <c r="C36" i="184"/>
  <c r="B37" i="184"/>
  <c r="C37" i="184"/>
  <c r="B38" i="184"/>
  <c r="C38" i="184"/>
  <c r="B39" i="184"/>
  <c r="C39" i="184"/>
  <c r="B40" i="184"/>
  <c r="C40" i="184"/>
  <c r="B41" i="184"/>
  <c r="C41" i="184"/>
  <c r="B42" i="184"/>
  <c r="C42" i="184"/>
  <c r="B43" i="184"/>
  <c r="C43" i="184"/>
  <c r="B44" i="184"/>
  <c r="C44" i="184"/>
  <c r="B45" i="184"/>
  <c r="C45" i="184"/>
  <c r="B46" i="184"/>
  <c r="C46" i="184"/>
  <c r="B47" i="184"/>
  <c r="C47" i="184"/>
  <c r="C28" i="184"/>
  <c r="B28" i="184"/>
  <c r="B7" i="184"/>
  <c r="C7" i="184"/>
  <c r="B8" i="184"/>
  <c r="C8" i="184"/>
  <c r="B9" i="184"/>
  <c r="C9" i="184"/>
  <c r="B10" i="184"/>
  <c r="C10" i="184"/>
  <c r="B11" i="184"/>
  <c r="C11" i="184"/>
  <c r="B12" i="184"/>
  <c r="C12" i="184"/>
  <c r="B13" i="184"/>
  <c r="C13" i="184"/>
  <c r="B14" i="184"/>
  <c r="C14" i="184"/>
  <c r="B15" i="184"/>
  <c r="C15" i="184"/>
  <c r="B16" i="184"/>
  <c r="C16" i="184"/>
  <c r="B17" i="184"/>
  <c r="C17" i="184"/>
  <c r="B18" i="184"/>
  <c r="C18" i="184"/>
  <c r="B19" i="184"/>
  <c r="C19" i="184"/>
  <c r="B20" i="184"/>
  <c r="C20" i="184"/>
  <c r="B21" i="184"/>
  <c r="C21" i="184"/>
  <c r="B22" i="184"/>
  <c r="C22" i="184"/>
  <c r="B23" i="184"/>
  <c r="C23" i="184"/>
  <c r="B24" i="184"/>
  <c r="C24" i="184"/>
  <c r="B25" i="184"/>
  <c r="C25" i="184"/>
  <c r="C6" i="184"/>
  <c r="B6" i="184"/>
  <c r="F91" i="191"/>
  <c r="E91" i="191"/>
  <c r="D91" i="191"/>
  <c r="F90" i="191"/>
  <c r="E90" i="191"/>
  <c r="D90" i="191"/>
  <c r="F89" i="191"/>
  <c r="E89" i="191"/>
  <c r="D89" i="191"/>
  <c r="F88" i="191"/>
  <c r="E88" i="191"/>
  <c r="D88" i="191"/>
  <c r="F87" i="191"/>
  <c r="E87" i="191"/>
  <c r="D87" i="191"/>
  <c r="F86" i="191"/>
  <c r="E86" i="191"/>
  <c r="D86" i="191"/>
  <c r="F85" i="191"/>
  <c r="E85" i="191"/>
  <c r="D85" i="191"/>
  <c r="F84" i="191"/>
  <c r="E84" i="191"/>
  <c r="D84" i="191"/>
  <c r="F83" i="191"/>
  <c r="E83" i="191"/>
  <c r="D83" i="191"/>
  <c r="F82" i="191"/>
  <c r="E82" i="191"/>
  <c r="D82" i="191"/>
  <c r="E81" i="191"/>
  <c r="D81" i="191"/>
  <c r="E80" i="191"/>
  <c r="D80" i="191"/>
  <c r="E79" i="191"/>
  <c r="D79" i="191"/>
  <c r="E78" i="191"/>
  <c r="D78" i="191"/>
  <c r="E77" i="191"/>
  <c r="D77" i="191"/>
  <c r="E76" i="191"/>
  <c r="D76" i="191"/>
  <c r="E75" i="191"/>
  <c r="D75" i="191"/>
  <c r="E74" i="191"/>
  <c r="D74" i="191"/>
  <c r="E73" i="191"/>
  <c r="D73" i="191"/>
  <c r="E72" i="191"/>
  <c r="D72" i="191"/>
  <c r="F69" i="191"/>
  <c r="E69" i="191"/>
  <c r="D69" i="191"/>
  <c r="F68" i="191"/>
  <c r="E68" i="191"/>
  <c r="D68" i="191"/>
  <c r="F67" i="191"/>
  <c r="E67" i="191"/>
  <c r="D67" i="191"/>
  <c r="F66" i="191"/>
  <c r="E66" i="191"/>
  <c r="D66" i="191"/>
  <c r="F65" i="191"/>
  <c r="E65" i="191"/>
  <c r="D65" i="191"/>
  <c r="F64" i="191"/>
  <c r="E64" i="191"/>
  <c r="D64" i="191"/>
  <c r="F63" i="191"/>
  <c r="E63" i="191"/>
  <c r="D63" i="191"/>
  <c r="F62" i="191"/>
  <c r="E62" i="191"/>
  <c r="D62" i="191"/>
  <c r="F61" i="191"/>
  <c r="E61" i="191"/>
  <c r="D61" i="191"/>
  <c r="F60" i="191"/>
  <c r="E60" i="191"/>
  <c r="D60" i="191"/>
  <c r="E59" i="191"/>
  <c r="D59" i="191"/>
  <c r="E58" i="191"/>
  <c r="D58" i="191"/>
  <c r="E57" i="191"/>
  <c r="D57" i="191"/>
  <c r="E56" i="191"/>
  <c r="D56" i="191"/>
  <c r="E55" i="191"/>
  <c r="D55" i="191"/>
  <c r="E54" i="191"/>
  <c r="D54" i="191"/>
  <c r="E53" i="191"/>
  <c r="D53" i="191"/>
  <c r="E52" i="191"/>
  <c r="D52" i="191"/>
  <c r="E51" i="191"/>
  <c r="D51" i="191"/>
  <c r="E50" i="191"/>
  <c r="D50" i="191"/>
  <c r="F47" i="191"/>
  <c r="E47" i="191"/>
  <c r="D47" i="191"/>
  <c r="F46" i="191"/>
  <c r="E46" i="191"/>
  <c r="D46" i="191"/>
  <c r="F45" i="191"/>
  <c r="E45" i="191"/>
  <c r="D45" i="191"/>
  <c r="F44" i="191"/>
  <c r="E44" i="191"/>
  <c r="D44" i="191"/>
  <c r="F43" i="191"/>
  <c r="E43" i="191"/>
  <c r="D43" i="191"/>
  <c r="F42" i="191"/>
  <c r="E42" i="191"/>
  <c r="D42" i="191"/>
  <c r="F41" i="191"/>
  <c r="E41" i="191"/>
  <c r="D41" i="191"/>
  <c r="F40" i="191"/>
  <c r="E40" i="191"/>
  <c r="D40" i="191"/>
  <c r="E39" i="191"/>
  <c r="D39" i="191"/>
  <c r="F39" i="191"/>
  <c r="F38" i="191"/>
  <c r="E38" i="191"/>
  <c r="D38" i="191"/>
  <c r="E37" i="191"/>
  <c r="D37" i="191"/>
  <c r="E36" i="191"/>
  <c r="D36" i="191"/>
  <c r="E35" i="191"/>
  <c r="D35" i="191"/>
  <c r="E34" i="191"/>
  <c r="D34" i="191"/>
  <c r="E33" i="191"/>
  <c r="D33" i="191"/>
  <c r="E32" i="191"/>
  <c r="D32" i="191"/>
  <c r="E31" i="191"/>
  <c r="D31" i="191"/>
  <c r="E30" i="191"/>
  <c r="D30" i="191"/>
  <c r="E29" i="191"/>
  <c r="D29" i="191"/>
  <c r="E28" i="191"/>
  <c r="D28" i="191"/>
  <c r="F25" i="191"/>
  <c r="E25" i="191"/>
  <c r="D25" i="191"/>
  <c r="A25" i="191"/>
  <c r="F24" i="191"/>
  <c r="E24" i="191"/>
  <c r="D24" i="191"/>
  <c r="A24" i="191"/>
  <c r="F23" i="191"/>
  <c r="E23" i="191"/>
  <c r="D23" i="191"/>
  <c r="A23" i="191"/>
  <c r="F22" i="191"/>
  <c r="E22" i="191"/>
  <c r="D22" i="191"/>
  <c r="A22" i="191"/>
  <c r="F21" i="191"/>
  <c r="E21" i="191"/>
  <c r="D21" i="191"/>
  <c r="A21" i="191"/>
  <c r="F20" i="191"/>
  <c r="E20" i="191"/>
  <c r="D20" i="191"/>
  <c r="A20" i="191"/>
  <c r="F19" i="191"/>
  <c r="E19" i="191"/>
  <c r="D19" i="191"/>
  <c r="A19" i="191"/>
  <c r="F18" i="191"/>
  <c r="E18" i="191"/>
  <c r="D18" i="191"/>
  <c r="A18" i="191"/>
  <c r="F17" i="191"/>
  <c r="E17" i="191"/>
  <c r="D17" i="191"/>
  <c r="A17" i="191"/>
  <c r="F16" i="191"/>
  <c r="E16" i="191"/>
  <c r="D16" i="191"/>
  <c r="A16" i="191"/>
  <c r="E15" i="191"/>
  <c r="D15" i="191"/>
  <c r="A15" i="191"/>
  <c r="E14" i="191"/>
  <c r="D14" i="191"/>
  <c r="F14" i="191"/>
  <c r="A14" i="191"/>
  <c r="E13" i="191"/>
  <c r="D13" i="191"/>
  <c r="A13" i="191"/>
  <c r="E12" i="191"/>
  <c r="D12" i="191"/>
  <c r="A12" i="191"/>
  <c r="E11" i="191"/>
  <c r="D11" i="191"/>
  <c r="A11" i="191"/>
  <c r="E10" i="191"/>
  <c r="D10" i="191"/>
  <c r="F10" i="191"/>
  <c r="A10" i="191"/>
  <c r="E9" i="191"/>
  <c r="D9" i="191"/>
  <c r="A9" i="191"/>
  <c r="E8" i="191"/>
  <c r="D8" i="191"/>
  <c r="A8" i="191"/>
  <c r="E7" i="191"/>
  <c r="D7" i="191"/>
  <c r="A7" i="191"/>
  <c r="E6" i="191"/>
  <c r="D6" i="191"/>
  <c r="A6" i="191"/>
  <c r="F91" i="190"/>
  <c r="E91" i="190"/>
  <c r="D91" i="190"/>
  <c r="F90" i="190"/>
  <c r="E90" i="190"/>
  <c r="D90" i="190"/>
  <c r="F89" i="190"/>
  <c r="E89" i="190"/>
  <c r="D89" i="190"/>
  <c r="F88" i="190"/>
  <c r="E88" i="190"/>
  <c r="D88" i="190"/>
  <c r="F87" i="190"/>
  <c r="E87" i="190"/>
  <c r="D87" i="190"/>
  <c r="F86" i="190"/>
  <c r="E86" i="190"/>
  <c r="D86" i="190"/>
  <c r="F85" i="190"/>
  <c r="E85" i="190"/>
  <c r="D85" i="190"/>
  <c r="F84" i="190"/>
  <c r="E84" i="190"/>
  <c r="D84" i="190"/>
  <c r="F83" i="190"/>
  <c r="E83" i="190"/>
  <c r="D83" i="190"/>
  <c r="F82" i="190"/>
  <c r="E82" i="190"/>
  <c r="D82" i="190"/>
  <c r="E81" i="190"/>
  <c r="D81" i="190"/>
  <c r="E80" i="190"/>
  <c r="D80" i="190"/>
  <c r="E79" i="190"/>
  <c r="D79" i="190"/>
  <c r="E78" i="190"/>
  <c r="D78" i="190"/>
  <c r="E77" i="190"/>
  <c r="D77" i="190"/>
  <c r="E76" i="190"/>
  <c r="D76" i="190"/>
  <c r="E75" i="190"/>
  <c r="D75" i="190"/>
  <c r="E74" i="190"/>
  <c r="D74" i="190"/>
  <c r="E73" i="190"/>
  <c r="D73" i="190"/>
  <c r="E72" i="190"/>
  <c r="D72" i="190"/>
  <c r="F69" i="190"/>
  <c r="E69" i="190"/>
  <c r="D69" i="190"/>
  <c r="F68" i="190"/>
  <c r="E68" i="190"/>
  <c r="D68" i="190"/>
  <c r="F67" i="190"/>
  <c r="E67" i="190"/>
  <c r="D67" i="190"/>
  <c r="F66" i="190"/>
  <c r="E66" i="190"/>
  <c r="D66" i="190"/>
  <c r="F65" i="190"/>
  <c r="E65" i="190"/>
  <c r="D65" i="190"/>
  <c r="F64" i="190"/>
  <c r="E64" i="190"/>
  <c r="D64" i="190"/>
  <c r="F63" i="190"/>
  <c r="E63" i="190"/>
  <c r="D63" i="190"/>
  <c r="F62" i="190"/>
  <c r="E62" i="190"/>
  <c r="D62" i="190"/>
  <c r="F61" i="190"/>
  <c r="E61" i="190"/>
  <c r="D61" i="190"/>
  <c r="F60" i="190"/>
  <c r="E60" i="190"/>
  <c r="D60" i="190"/>
  <c r="E59" i="190"/>
  <c r="D59" i="190"/>
  <c r="E58" i="190"/>
  <c r="D58" i="190"/>
  <c r="E57" i="190"/>
  <c r="D57" i="190"/>
  <c r="E56" i="190"/>
  <c r="D56" i="190"/>
  <c r="E55" i="190"/>
  <c r="D55" i="190"/>
  <c r="E54" i="190"/>
  <c r="D54" i="190"/>
  <c r="E53" i="190"/>
  <c r="D53" i="190"/>
  <c r="E52" i="190"/>
  <c r="D52" i="190"/>
  <c r="E51" i="190"/>
  <c r="D51" i="190"/>
  <c r="E50" i="190"/>
  <c r="D50" i="190"/>
  <c r="F47" i="190"/>
  <c r="E47" i="190"/>
  <c r="D47" i="190"/>
  <c r="F46" i="190"/>
  <c r="E46" i="190"/>
  <c r="D46" i="190"/>
  <c r="F45" i="190"/>
  <c r="E45" i="190"/>
  <c r="D45" i="190"/>
  <c r="F44" i="190"/>
  <c r="E44" i="190"/>
  <c r="D44" i="190"/>
  <c r="F43" i="190"/>
  <c r="E43" i="190"/>
  <c r="D43" i="190"/>
  <c r="F42" i="190"/>
  <c r="E42" i="190"/>
  <c r="D42" i="190"/>
  <c r="F41" i="190"/>
  <c r="E41" i="190"/>
  <c r="D41" i="190"/>
  <c r="F40" i="190"/>
  <c r="E40" i="190"/>
  <c r="D40" i="190"/>
  <c r="E39" i="190"/>
  <c r="D39" i="190"/>
  <c r="F39" i="190"/>
  <c r="F38" i="190"/>
  <c r="E38" i="190"/>
  <c r="D38" i="190"/>
  <c r="E37" i="190"/>
  <c r="D37" i="190"/>
  <c r="E36" i="190"/>
  <c r="D36" i="190"/>
  <c r="E35" i="190"/>
  <c r="D35" i="190"/>
  <c r="E34" i="190"/>
  <c r="D34" i="190"/>
  <c r="E33" i="190"/>
  <c r="D33" i="190"/>
  <c r="E32" i="190"/>
  <c r="D32" i="190"/>
  <c r="E31" i="190"/>
  <c r="D31" i="190"/>
  <c r="E30" i="190"/>
  <c r="D30" i="190"/>
  <c r="E29" i="190"/>
  <c r="D29" i="190"/>
  <c r="E28" i="190"/>
  <c r="D28" i="190"/>
  <c r="F25" i="190"/>
  <c r="E25" i="190"/>
  <c r="D25" i="190"/>
  <c r="A25" i="190"/>
  <c r="F24" i="190"/>
  <c r="E24" i="190"/>
  <c r="D24" i="190"/>
  <c r="A24" i="190"/>
  <c r="F23" i="190"/>
  <c r="E23" i="190"/>
  <c r="D23" i="190"/>
  <c r="A23" i="190"/>
  <c r="F22" i="190"/>
  <c r="E22" i="190"/>
  <c r="D22" i="190"/>
  <c r="A22" i="190"/>
  <c r="F21" i="190"/>
  <c r="E21" i="190"/>
  <c r="D21" i="190"/>
  <c r="A21" i="190"/>
  <c r="F20" i="190"/>
  <c r="E20" i="190"/>
  <c r="D20" i="190"/>
  <c r="A20" i="190"/>
  <c r="F19" i="190"/>
  <c r="E19" i="190"/>
  <c r="D19" i="190"/>
  <c r="A19" i="190"/>
  <c r="F18" i="190"/>
  <c r="E18" i="190"/>
  <c r="D18" i="190"/>
  <c r="A18" i="190"/>
  <c r="F17" i="190"/>
  <c r="E17" i="190"/>
  <c r="D17" i="190"/>
  <c r="A17" i="190"/>
  <c r="F16" i="190"/>
  <c r="E16" i="190"/>
  <c r="D16" i="190"/>
  <c r="A16" i="190"/>
  <c r="E15" i="190"/>
  <c r="D15" i="190"/>
  <c r="A15" i="190"/>
  <c r="E14" i="190"/>
  <c r="D14" i="190"/>
  <c r="F14" i="190"/>
  <c r="A14" i="190"/>
  <c r="E13" i="190"/>
  <c r="D13" i="190"/>
  <c r="A13" i="190"/>
  <c r="E12" i="190"/>
  <c r="D12" i="190"/>
  <c r="A12" i="190"/>
  <c r="E11" i="190"/>
  <c r="D11" i="190"/>
  <c r="A11" i="190"/>
  <c r="E10" i="190"/>
  <c r="D10" i="190"/>
  <c r="F10" i="190"/>
  <c r="A10" i="190"/>
  <c r="E9" i="190"/>
  <c r="D9" i="190"/>
  <c r="A9" i="190"/>
  <c r="E8" i="190"/>
  <c r="D8" i="190"/>
  <c r="A8" i="190"/>
  <c r="E7" i="190"/>
  <c r="D7" i="190"/>
  <c r="A7" i="190"/>
  <c r="E6" i="190"/>
  <c r="D6" i="190"/>
  <c r="A6" i="190"/>
  <c r="F91" i="189"/>
  <c r="E91" i="189"/>
  <c r="D91" i="189"/>
  <c r="F90" i="189"/>
  <c r="E90" i="189"/>
  <c r="D90" i="189"/>
  <c r="F89" i="189"/>
  <c r="E89" i="189"/>
  <c r="D89" i="189"/>
  <c r="F88" i="189"/>
  <c r="E88" i="189"/>
  <c r="D88" i="189"/>
  <c r="F87" i="189"/>
  <c r="E87" i="189"/>
  <c r="D87" i="189"/>
  <c r="F86" i="189"/>
  <c r="E86" i="189"/>
  <c r="D86" i="189"/>
  <c r="F85" i="189"/>
  <c r="E85" i="189"/>
  <c r="D85" i="189"/>
  <c r="F84" i="189"/>
  <c r="E84" i="189"/>
  <c r="D84" i="189"/>
  <c r="F83" i="189"/>
  <c r="E83" i="189"/>
  <c r="D83" i="189"/>
  <c r="F82" i="189"/>
  <c r="E82" i="189"/>
  <c r="D82" i="189"/>
  <c r="E81" i="189"/>
  <c r="D81" i="189"/>
  <c r="E80" i="189"/>
  <c r="D80" i="189"/>
  <c r="E79" i="189"/>
  <c r="D79" i="189"/>
  <c r="E78" i="189"/>
  <c r="D78" i="189"/>
  <c r="E77" i="189"/>
  <c r="D77" i="189"/>
  <c r="E76" i="189"/>
  <c r="D76" i="189"/>
  <c r="E75" i="189"/>
  <c r="D75" i="189"/>
  <c r="E74" i="189"/>
  <c r="D74" i="189"/>
  <c r="E73" i="189"/>
  <c r="D73" i="189"/>
  <c r="E72" i="189"/>
  <c r="D72" i="189"/>
  <c r="F69" i="189"/>
  <c r="E69" i="189"/>
  <c r="D69" i="189"/>
  <c r="F68" i="189"/>
  <c r="E68" i="189"/>
  <c r="D68" i="189"/>
  <c r="F67" i="189"/>
  <c r="E67" i="189"/>
  <c r="D67" i="189"/>
  <c r="F66" i="189"/>
  <c r="E66" i="189"/>
  <c r="D66" i="189"/>
  <c r="F65" i="189"/>
  <c r="E65" i="189"/>
  <c r="D65" i="189"/>
  <c r="F64" i="189"/>
  <c r="E64" i="189"/>
  <c r="D64" i="189"/>
  <c r="F63" i="189"/>
  <c r="E63" i="189"/>
  <c r="D63" i="189"/>
  <c r="F62" i="189"/>
  <c r="E62" i="189"/>
  <c r="D62" i="189"/>
  <c r="F61" i="189"/>
  <c r="E61" i="189"/>
  <c r="D61" i="189"/>
  <c r="F60" i="189"/>
  <c r="E60" i="189"/>
  <c r="D60" i="189"/>
  <c r="E59" i="189"/>
  <c r="D59" i="189"/>
  <c r="E58" i="189"/>
  <c r="D58" i="189"/>
  <c r="E57" i="189"/>
  <c r="D57" i="189"/>
  <c r="E56" i="189"/>
  <c r="D56" i="189"/>
  <c r="E55" i="189"/>
  <c r="D55" i="189"/>
  <c r="E54" i="189"/>
  <c r="D54" i="189"/>
  <c r="E53" i="189"/>
  <c r="D53" i="189"/>
  <c r="E52" i="189"/>
  <c r="D52" i="189"/>
  <c r="E51" i="189"/>
  <c r="D51" i="189"/>
  <c r="E50" i="189"/>
  <c r="D50" i="189"/>
  <c r="F47" i="189"/>
  <c r="E47" i="189"/>
  <c r="D47" i="189"/>
  <c r="F46" i="189"/>
  <c r="E46" i="189"/>
  <c r="D46" i="189"/>
  <c r="F45" i="189"/>
  <c r="E45" i="189"/>
  <c r="D45" i="189"/>
  <c r="F44" i="189"/>
  <c r="E44" i="189"/>
  <c r="D44" i="189"/>
  <c r="F43" i="189"/>
  <c r="E43" i="189"/>
  <c r="D43" i="189"/>
  <c r="F42" i="189"/>
  <c r="E42" i="189"/>
  <c r="D42" i="189"/>
  <c r="F41" i="189"/>
  <c r="E41" i="189"/>
  <c r="D41" i="189"/>
  <c r="F40" i="189"/>
  <c r="E40" i="189"/>
  <c r="D40" i="189"/>
  <c r="E39" i="189"/>
  <c r="D39" i="189"/>
  <c r="F39" i="189"/>
  <c r="F38" i="189"/>
  <c r="E38" i="189"/>
  <c r="D38" i="189"/>
  <c r="E37" i="189"/>
  <c r="D37" i="189"/>
  <c r="E36" i="189"/>
  <c r="D36" i="189"/>
  <c r="E35" i="189"/>
  <c r="D35" i="189"/>
  <c r="E34" i="189"/>
  <c r="D34" i="189"/>
  <c r="E33" i="189"/>
  <c r="D33" i="189"/>
  <c r="E32" i="189"/>
  <c r="D32" i="189"/>
  <c r="E31" i="189"/>
  <c r="D31" i="189"/>
  <c r="E30" i="189"/>
  <c r="D30" i="189"/>
  <c r="E29" i="189"/>
  <c r="D29" i="189"/>
  <c r="E28" i="189"/>
  <c r="D28" i="189"/>
  <c r="F25" i="189"/>
  <c r="E25" i="189"/>
  <c r="D25" i="189"/>
  <c r="A25" i="189"/>
  <c r="F24" i="189"/>
  <c r="E24" i="189"/>
  <c r="D24" i="189"/>
  <c r="A24" i="189"/>
  <c r="F23" i="189"/>
  <c r="E23" i="189"/>
  <c r="D23" i="189"/>
  <c r="A23" i="189"/>
  <c r="F22" i="189"/>
  <c r="E22" i="189"/>
  <c r="D22" i="189"/>
  <c r="A22" i="189"/>
  <c r="F21" i="189"/>
  <c r="E21" i="189"/>
  <c r="D21" i="189"/>
  <c r="A21" i="189"/>
  <c r="F20" i="189"/>
  <c r="E20" i="189"/>
  <c r="D20" i="189"/>
  <c r="A20" i="189"/>
  <c r="F19" i="189"/>
  <c r="E19" i="189"/>
  <c r="D19" i="189"/>
  <c r="A19" i="189"/>
  <c r="F18" i="189"/>
  <c r="E18" i="189"/>
  <c r="D18" i="189"/>
  <c r="A18" i="189"/>
  <c r="F17" i="189"/>
  <c r="E17" i="189"/>
  <c r="D17" i="189"/>
  <c r="A17" i="189"/>
  <c r="F16" i="189"/>
  <c r="E16" i="189"/>
  <c r="D16" i="189"/>
  <c r="A16" i="189"/>
  <c r="E15" i="189"/>
  <c r="D15" i="189"/>
  <c r="A15" i="189"/>
  <c r="E14" i="189"/>
  <c r="D14" i="189"/>
  <c r="F14" i="189"/>
  <c r="A14" i="189"/>
  <c r="E13" i="189"/>
  <c r="D13" i="189"/>
  <c r="A13" i="189"/>
  <c r="E12" i="189"/>
  <c r="D12" i="189"/>
  <c r="A12" i="189"/>
  <c r="E11" i="189"/>
  <c r="D11" i="189"/>
  <c r="A11" i="189"/>
  <c r="E10" i="189"/>
  <c r="D10" i="189"/>
  <c r="F10" i="189"/>
  <c r="A10" i="189"/>
  <c r="E9" i="189"/>
  <c r="D9" i="189"/>
  <c r="A9" i="189"/>
  <c r="E8" i="189"/>
  <c r="D8" i="189"/>
  <c r="A8" i="189"/>
  <c r="E7" i="189"/>
  <c r="D7" i="189"/>
  <c r="A7" i="189"/>
  <c r="E6" i="189"/>
  <c r="D6" i="189"/>
  <c r="A6" i="189"/>
  <c r="F91" i="188"/>
  <c r="E91" i="188"/>
  <c r="D91" i="188"/>
  <c r="F90" i="188"/>
  <c r="E90" i="188"/>
  <c r="D90" i="188"/>
  <c r="F89" i="188"/>
  <c r="E89" i="188"/>
  <c r="D89" i="188"/>
  <c r="F88" i="188"/>
  <c r="E88" i="188"/>
  <c r="D88" i="188"/>
  <c r="F87" i="188"/>
  <c r="E87" i="188"/>
  <c r="D87" i="188"/>
  <c r="F86" i="188"/>
  <c r="E86" i="188"/>
  <c r="D86" i="188"/>
  <c r="F85" i="188"/>
  <c r="E85" i="188"/>
  <c r="D85" i="188"/>
  <c r="F84" i="188"/>
  <c r="E84" i="188"/>
  <c r="D84" i="188"/>
  <c r="F83" i="188"/>
  <c r="E83" i="188"/>
  <c r="D83" i="188"/>
  <c r="F82" i="188"/>
  <c r="E82" i="188"/>
  <c r="D82" i="188"/>
  <c r="E81" i="188"/>
  <c r="D81" i="188"/>
  <c r="E80" i="188"/>
  <c r="D80" i="188"/>
  <c r="E79" i="188"/>
  <c r="D79" i="188"/>
  <c r="E78" i="188"/>
  <c r="D78" i="188"/>
  <c r="E77" i="188"/>
  <c r="D77" i="188"/>
  <c r="E76" i="188"/>
  <c r="D76" i="188"/>
  <c r="E75" i="188"/>
  <c r="D75" i="188"/>
  <c r="E74" i="188"/>
  <c r="D74" i="188"/>
  <c r="E73" i="188"/>
  <c r="D73" i="188"/>
  <c r="E72" i="188"/>
  <c r="D72" i="188"/>
  <c r="F69" i="188"/>
  <c r="E69" i="188"/>
  <c r="D69" i="188"/>
  <c r="F68" i="188"/>
  <c r="E68" i="188"/>
  <c r="D68" i="188"/>
  <c r="F67" i="188"/>
  <c r="E67" i="188"/>
  <c r="D67" i="188"/>
  <c r="F66" i="188"/>
  <c r="E66" i="188"/>
  <c r="D66" i="188"/>
  <c r="F65" i="188"/>
  <c r="E65" i="188"/>
  <c r="D65" i="188"/>
  <c r="F64" i="188"/>
  <c r="E64" i="188"/>
  <c r="D64" i="188"/>
  <c r="F63" i="188"/>
  <c r="E63" i="188"/>
  <c r="D63" i="188"/>
  <c r="F62" i="188"/>
  <c r="E62" i="188"/>
  <c r="D62" i="188"/>
  <c r="F61" i="188"/>
  <c r="E61" i="188"/>
  <c r="D61" i="188"/>
  <c r="F60" i="188"/>
  <c r="E60" i="188"/>
  <c r="D60" i="188"/>
  <c r="E59" i="188"/>
  <c r="D59" i="188"/>
  <c r="E58" i="188"/>
  <c r="D58" i="188"/>
  <c r="E57" i="188"/>
  <c r="D57" i="188"/>
  <c r="E56" i="188"/>
  <c r="D56" i="188"/>
  <c r="E55" i="188"/>
  <c r="D55" i="188"/>
  <c r="E54" i="188"/>
  <c r="D54" i="188"/>
  <c r="E53" i="188"/>
  <c r="D53" i="188"/>
  <c r="E52" i="188"/>
  <c r="D52" i="188"/>
  <c r="E51" i="188"/>
  <c r="D51" i="188"/>
  <c r="E50" i="188"/>
  <c r="D50" i="188"/>
  <c r="F47" i="188"/>
  <c r="E47" i="188"/>
  <c r="D47" i="188"/>
  <c r="F46" i="188"/>
  <c r="E46" i="188"/>
  <c r="D46" i="188"/>
  <c r="F45" i="188"/>
  <c r="E45" i="188"/>
  <c r="D45" i="188"/>
  <c r="F44" i="188"/>
  <c r="E44" i="188"/>
  <c r="D44" i="188"/>
  <c r="F43" i="188"/>
  <c r="E43" i="188"/>
  <c r="D43" i="188"/>
  <c r="F42" i="188"/>
  <c r="E42" i="188"/>
  <c r="D42" i="188"/>
  <c r="F41" i="188"/>
  <c r="E41" i="188"/>
  <c r="D41" i="188"/>
  <c r="F40" i="188"/>
  <c r="E40" i="188"/>
  <c r="D40" i="188"/>
  <c r="E39" i="188"/>
  <c r="D39" i="188"/>
  <c r="F39" i="188"/>
  <c r="F38" i="188"/>
  <c r="E38" i="188"/>
  <c r="D38" i="188"/>
  <c r="E37" i="188"/>
  <c r="D37" i="188"/>
  <c r="E36" i="188"/>
  <c r="D36" i="188"/>
  <c r="E35" i="188"/>
  <c r="D35" i="188"/>
  <c r="E34" i="188"/>
  <c r="D34" i="188"/>
  <c r="E33" i="188"/>
  <c r="D33" i="188"/>
  <c r="E32" i="188"/>
  <c r="D32" i="188"/>
  <c r="E31" i="188"/>
  <c r="D31" i="188"/>
  <c r="E30" i="188"/>
  <c r="D30" i="188"/>
  <c r="E29" i="188"/>
  <c r="D29" i="188"/>
  <c r="E28" i="188"/>
  <c r="D28" i="188"/>
  <c r="F25" i="188"/>
  <c r="E25" i="188"/>
  <c r="D25" i="188"/>
  <c r="A25" i="188"/>
  <c r="F24" i="188"/>
  <c r="E24" i="188"/>
  <c r="D24" i="188"/>
  <c r="A24" i="188"/>
  <c r="F23" i="188"/>
  <c r="E23" i="188"/>
  <c r="D23" i="188"/>
  <c r="A23" i="188"/>
  <c r="F22" i="188"/>
  <c r="E22" i="188"/>
  <c r="D22" i="188"/>
  <c r="A22" i="188"/>
  <c r="F21" i="188"/>
  <c r="E21" i="188"/>
  <c r="D21" i="188"/>
  <c r="A21" i="188"/>
  <c r="F20" i="188"/>
  <c r="E20" i="188"/>
  <c r="D20" i="188"/>
  <c r="A20" i="188"/>
  <c r="F19" i="188"/>
  <c r="E19" i="188"/>
  <c r="D19" i="188"/>
  <c r="A19" i="188"/>
  <c r="F18" i="188"/>
  <c r="E18" i="188"/>
  <c r="D18" i="188"/>
  <c r="A18" i="188"/>
  <c r="F17" i="188"/>
  <c r="E17" i="188"/>
  <c r="D17" i="188"/>
  <c r="A17" i="188"/>
  <c r="F16" i="188"/>
  <c r="E16" i="188"/>
  <c r="D16" i="188"/>
  <c r="A16" i="188"/>
  <c r="E15" i="188"/>
  <c r="D15" i="188"/>
  <c r="A15" i="188"/>
  <c r="E14" i="188"/>
  <c r="D14" i="188"/>
  <c r="F14" i="188"/>
  <c r="A14" i="188"/>
  <c r="E13" i="188"/>
  <c r="D13" i="188"/>
  <c r="A13" i="188"/>
  <c r="E12" i="188"/>
  <c r="D12" i="188"/>
  <c r="A12" i="188"/>
  <c r="E11" i="188"/>
  <c r="D11" i="188"/>
  <c r="A11" i="188"/>
  <c r="E10" i="188"/>
  <c r="D10" i="188"/>
  <c r="F10" i="188"/>
  <c r="A10" i="188"/>
  <c r="E9" i="188"/>
  <c r="D9" i="188"/>
  <c r="A9" i="188"/>
  <c r="E8" i="188"/>
  <c r="D8" i="188"/>
  <c r="A8" i="188"/>
  <c r="E7" i="188"/>
  <c r="D7" i="188"/>
  <c r="A7" i="188"/>
  <c r="E6" i="188"/>
  <c r="D6" i="188"/>
  <c r="A6" i="188"/>
  <c r="F91" i="187"/>
  <c r="E91" i="187"/>
  <c r="D91" i="187"/>
  <c r="F90" i="187"/>
  <c r="E90" i="187"/>
  <c r="D90" i="187"/>
  <c r="F89" i="187"/>
  <c r="E89" i="187"/>
  <c r="D89" i="187"/>
  <c r="F88" i="187"/>
  <c r="E88" i="187"/>
  <c r="D88" i="187"/>
  <c r="F87" i="187"/>
  <c r="E87" i="187"/>
  <c r="D87" i="187"/>
  <c r="F86" i="187"/>
  <c r="E86" i="187"/>
  <c r="D86" i="187"/>
  <c r="F85" i="187"/>
  <c r="E85" i="187"/>
  <c r="D85" i="187"/>
  <c r="F84" i="187"/>
  <c r="E84" i="187"/>
  <c r="D84" i="187"/>
  <c r="F83" i="187"/>
  <c r="E83" i="187"/>
  <c r="D83" i="187"/>
  <c r="F82" i="187"/>
  <c r="E82" i="187"/>
  <c r="D82" i="187"/>
  <c r="E81" i="187"/>
  <c r="D81" i="187"/>
  <c r="E80" i="187"/>
  <c r="D80" i="187"/>
  <c r="E79" i="187"/>
  <c r="D79" i="187"/>
  <c r="E78" i="187"/>
  <c r="D78" i="187"/>
  <c r="E77" i="187"/>
  <c r="D77" i="187"/>
  <c r="E76" i="187"/>
  <c r="D76" i="187"/>
  <c r="E75" i="187"/>
  <c r="D75" i="187"/>
  <c r="E74" i="187"/>
  <c r="D74" i="187"/>
  <c r="E73" i="187"/>
  <c r="D73" i="187"/>
  <c r="E72" i="187"/>
  <c r="D72" i="187"/>
  <c r="F69" i="187"/>
  <c r="E69" i="187"/>
  <c r="D69" i="187"/>
  <c r="F68" i="187"/>
  <c r="E68" i="187"/>
  <c r="D68" i="187"/>
  <c r="F67" i="187"/>
  <c r="E67" i="187"/>
  <c r="D67" i="187"/>
  <c r="F66" i="187"/>
  <c r="E66" i="187"/>
  <c r="D66" i="187"/>
  <c r="F65" i="187"/>
  <c r="E65" i="187"/>
  <c r="D65" i="187"/>
  <c r="F64" i="187"/>
  <c r="E64" i="187"/>
  <c r="D64" i="187"/>
  <c r="F63" i="187"/>
  <c r="E63" i="187"/>
  <c r="D63" i="187"/>
  <c r="F62" i="187"/>
  <c r="E62" i="187"/>
  <c r="D62" i="187"/>
  <c r="F61" i="187"/>
  <c r="E61" i="187"/>
  <c r="D61" i="187"/>
  <c r="F60" i="187"/>
  <c r="E60" i="187"/>
  <c r="D60" i="187"/>
  <c r="E59" i="187"/>
  <c r="D59" i="187"/>
  <c r="E58" i="187"/>
  <c r="D58" i="187"/>
  <c r="E57" i="187"/>
  <c r="D57" i="187"/>
  <c r="E56" i="187"/>
  <c r="D56" i="187"/>
  <c r="E55" i="187"/>
  <c r="D55" i="187"/>
  <c r="E54" i="187"/>
  <c r="D54" i="187"/>
  <c r="E53" i="187"/>
  <c r="D53" i="187"/>
  <c r="E52" i="187"/>
  <c r="D52" i="187"/>
  <c r="E51" i="187"/>
  <c r="D51" i="187"/>
  <c r="E50" i="187"/>
  <c r="D50" i="187"/>
  <c r="F47" i="187"/>
  <c r="E47" i="187"/>
  <c r="D47" i="187"/>
  <c r="F46" i="187"/>
  <c r="E46" i="187"/>
  <c r="D46" i="187"/>
  <c r="F45" i="187"/>
  <c r="E45" i="187"/>
  <c r="D45" i="187"/>
  <c r="F44" i="187"/>
  <c r="E44" i="187"/>
  <c r="D44" i="187"/>
  <c r="F43" i="187"/>
  <c r="E43" i="187"/>
  <c r="D43" i="187"/>
  <c r="F42" i="187"/>
  <c r="E42" i="187"/>
  <c r="D42" i="187"/>
  <c r="F41" i="187"/>
  <c r="E41" i="187"/>
  <c r="D41" i="187"/>
  <c r="F40" i="187"/>
  <c r="E40" i="187"/>
  <c r="D40" i="187"/>
  <c r="E39" i="187"/>
  <c r="D39" i="187"/>
  <c r="F39" i="187"/>
  <c r="F38" i="187"/>
  <c r="E38" i="187"/>
  <c r="D38" i="187"/>
  <c r="E37" i="187"/>
  <c r="D37" i="187"/>
  <c r="E36" i="187"/>
  <c r="D36" i="187"/>
  <c r="E35" i="187"/>
  <c r="D35" i="187"/>
  <c r="E34" i="187"/>
  <c r="D34" i="187"/>
  <c r="E33" i="187"/>
  <c r="D33" i="187"/>
  <c r="E32" i="187"/>
  <c r="D32" i="187"/>
  <c r="E31" i="187"/>
  <c r="D31" i="187"/>
  <c r="E30" i="187"/>
  <c r="D30" i="187"/>
  <c r="E29" i="187"/>
  <c r="D29" i="187"/>
  <c r="E28" i="187"/>
  <c r="D28" i="187"/>
  <c r="F25" i="187"/>
  <c r="E25" i="187"/>
  <c r="D25" i="187"/>
  <c r="A25" i="187"/>
  <c r="F24" i="187"/>
  <c r="E24" i="187"/>
  <c r="D24" i="187"/>
  <c r="A24" i="187"/>
  <c r="F23" i="187"/>
  <c r="E23" i="187"/>
  <c r="D23" i="187"/>
  <c r="A23" i="187"/>
  <c r="F22" i="187"/>
  <c r="E22" i="187"/>
  <c r="D22" i="187"/>
  <c r="A22" i="187"/>
  <c r="F21" i="187"/>
  <c r="E21" i="187"/>
  <c r="D21" i="187"/>
  <c r="A21" i="187"/>
  <c r="F20" i="187"/>
  <c r="E20" i="187"/>
  <c r="D20" i="187"/>
  <c r="A20" i="187"/>
  <c r="F19" i="187"/>
  <c r="E19" i="187"/>
  <c r="D19" i="187"/>
  <c r="A19" i="187"/>
  <c r="F18" i="187"/>
  <c r="E18" i="187"/>
  <c r="D18" i="187"/>
  <c r="A18" i="187"/>
  <c r="F17" i="187"/>
  <c r="E17" i="187"/>
  <c r="D17" i="187"/>
  <c r="A17" i="187"/>
  <c r="F16" i="187"/>
  <c r="E16" i="187"/>
  <c r="D16" i="187"/>
  <c r="A16" i="187"/>
  <c r="E15" i="187"/>
  <c r="D15" i="187"/>
  <c r="A15" i="187"/>
  <c r="E14" i="187"/>
  <c r="D14" i="187"/>
  <c r="A14" i="187"/>
  <c r="E13" i="187"/>
  <c r="D13" i="187"/>
  <c r="A13" i="187"/>
  <c r="E12" i="187"/>
  <c r="D12" i="187"/>
  <c r="A12" i="187"/>
  <c r="E11" i="187"/>
  <c r="D11" i="187"/>
  <c r="A11" i="187"/>
  <c r="E10" i="187"/>
  <c r="D10" i="187"/>
  <c r="A10" i="187"/>
  <c r="E9" i="187"/>
  <c r="D9" i="187"/>
  <c r="A9" i="187"/>
  <c r="E8" i="187"/>
  <c r="D8" i="187"/>
  <c r="A8" i="187"/>
  <c r="E7" i="187"/>
  <c r="D7" i="187"/>
  <c r="A7" i="187"/>
  <c r="E6" i="187"/>
  <c r="D6" i="187"/>
  <c r="A6" i="187"/>
  <c r="F91" i="186"/>
  <c r="E91" i="186"/>
  <c r="D91" i="186"/>
  <c r="F90" i="186"/>
  <c r="E90" i="186"/>
  <c r="D90" i="186"/>
  <c r="F89" i="186"/>
  <c r="E89" i="186"/>
  <c r="D89" i="186"/>
  <c r="F88" i="186"/>
  <c r="E88" i="186"/>
  <c r="D88" i="186"/>
  <c r="F87" i="186"/>
  <c r="E87" i="186"/>
  <c r="D87" i="186"/>
  <c r="F86" i="186"/>
  <c r="E86" i="186"/>
  <c r="D86" i="186"/>
  <c r="F85" i="186"/>
  <c r="E85" i="186"/>
  <c r="D85" i="186"/>
  <c r="F84" i="186"/>
  <c r="E84" i="186"/>
  <c r="D84" i="186"/>
  <c r="F83" i="186"/>
  <c r="E83" i="186"/>
  <c r="D83" i="186"/>
  <c r="F82" i="186"/>
  <c r="E82" i="186"/>
  <c r="D82" i="186"/>
  <c r="E81" i="186"/>
  <c r="D81" i="186"/>
  <c r="E80" i="186"/>
  <c r="D80" i="186"/>
  <c r="E79" i="186"/>
  <c r="D79" i="186"/>
  <c r="E78" i="186"/>
  <c r="D78" i="186"/>
  <c r="E77" i="186"/>
  <c r="D77" i="186"/>
  <c r="E76" i="186"/>
  <c r="D76" i="186"/>
  <c r="E75" i="186"/>
  <c r="D75" i="186"/>
  <c r="E74" i="186"/>
  <c r="D74" i="186"/>
  <c r="E73" i="186"/>
  <c r="D73" i="186"/>
  <c r="E72" i="186"/>
  <c r="D72" i="186"/>
  <c r="F69" i="186"/>
  <c r="E69" i="186"/>
  <c r="D69" i="186"/>
  <c r="F68" i="186"/>
  <c r="E68" i="186"/>
  <c r="D68" i="186"/>
  <c r="F67" i="186"/>
  <c r="E67" i="186"/>
  <c r="D67" i="186"/>
  <c r="F66" i="186"/>
  <c r="E66" i="186"/>
  <c r="D66" i="186"/>
  <c r="F65" i="186"/>
  <c r="E65" i="186"/>
  <c r="D65" i="186"/>
  <c r="F64" i="186"/>
  <c r="E64" i="186"/>
  <c r="D64" i="186"/>
  <c r="F63" i="186"/>
  <c r="E63" i="186"/>
  <c r="D63" i="186"/>
  <c r="F62" i="186"/>
  <c r="E62" i="186"/>
  <c r="D62" i="186"/>
  <c r="F61" i="186"/>
  <c r="E61" i="186"/>
  <c r="D61" i="186"/>
  <c r="F60" i="186"/>
  <c r="E60" i="186"/>
  <c r="D60" i="186"/>
  <c r="E59" i="186"/>
  <c r="D59" i="186"/>
  <c r="E58" i="186"/>
  <c r="D58" i="186"/>
  <c r="E57" i="186"/>
  <c r="D57" i="186"/>
  <c r="E56" i="186"/>
  <c r="D56" i="186"/>
  <c r="E55" i="186"/>
  <c r="D55" i="186"/>
  <c r="E54" i="186"/>
  <c r="D54" i="186"/>
  <c r="E53" i="186"/>
  <c r="D53" i="186"/>
  <c r="E52" i="186"/>
  <c r="D52" i="186"/>
  <c r="E51" i="186"/>
  <c r="D51" i="186"/>
  <c r="E50" i="186"/>
  <c r="D50" i="186"/>
  <c r="F47" i="186"/>
  <c r="E47" i="186"/>
  <c r="D47" i="186"/>
  <c r="F46" i="186"/>
  <c r="E46" i="186"/>
  <c r="D46" i="186"/>
  <c r="F45" i="186"/>
  <c r="E45" i="186"/>
  <c r="D45" i="186"/>
  <c r="F44" i="186"/>
  <c r="E44" i="186"/>
  <c r="D44" i="186"/>
  <c r="F43" i="186"/>
  <c r="E43" i="186"/>
  <c r="D43" i="186"/>
  <c r="F42" i="186"/>
  <c r="E42" i="186"/>
  <c r="D42" i="186"/>
  <c r="F41" i="186"/>
  <c r="E41" i="186"/>
  <c r="D41" i="186"/>
  <c r="E40" i="186"/>
  <c r="D40" i="186"/>
  <c r="F40" i="186"/>
  <c r="F39" i="186"/>
  <c r="E39" i="186"/>
  <c r="D39" i="186"/>
  <c r="F38" i="186"/>
  <c r="E38" i="186"/>
  <c r="D38" i="186"/>
  <c r="E37" i="186"/>
  <c r="D37" i="186"/>
  <c r="E36" i="186"/>
  <c r="D36" i="186"/>
  <c r="E35" i="186"/>
  <c r="D35" i="186"/>
  <c r="E34" i="186"/>
  <c r="D34" i="186"/>
  <c r="E33" i="186"/>
  <c r="D33" i="186"/>
  <c r="E32" i="186"/>
  <c r="D32" i="186"/>
  <c r="E31" i="186"/>
  <c r="D31" i="186"/>
  <c r="E30" i="186"/>
  <c r="D30" i="186"/>
  <c r="E29" i="186"/>
  <c r="D29" i="186"/>
  <c r="E28" i="186"/>
  <c r="D28" i="186"/>
  <c r="F25" i="186"/>
  <c r="E25" i="186"/>
  <c r="D25" i="186"/>
  <c r="A25" i="186"/>
  <c r="F24" i="186"/>
  <c r="E24" i="186"/>
  <c r="D24" i="186"/>
  <c r="A24" i="186"/>
  <c r="F23" i="186"/>
  <c r="E23" i="186"/>
  <c r="D23" i="186"/>
  <c r="A23" i="186"/>
  <c r="F22" i="186"/>
  <c r="E22" i="186"/>
  <c r="D22" i="186"/>
  <c r="A22" i="186"/>
  <c r="F21" i="186"/>
  <c r="E21" i="186"/>
  <c r="D21" i="186"/>
  <c r="A21" i="186"/>
  <c r="F20" i="186"/>
  <c r="E20" i="186"/>
  <c r="D20" i="186"/>
  <c r="A20" i="186"/>
  <c r="F19" i="186"/>
  <c r="E19" i="186"/>
  <c r="D19" i="186"/>
  <c r="A19" i="186"/>
  <c r="F18" i="186"/>
  <c r="E18" i="186"/>
  <c r="D18" i="186"/>
  <c r="A18" i="186"/>
  <c r="F17" i="186"/>
  <c r="E17" i="186"/>
  <c r="D17" i="186"/>
  <c r="A17" i="186"/>
  <c r="F16" i="186"/>
  <c r="E16" i="186"/>
  <c r="D16" i="186"/>
  <c r="A16" i="186"/>
  <c r="E15" i="186"/>
  <c r="D15" i="186"/>
  <c r="A15" i="186"/>
  <c r="E14" i="186"/>
  <c r="D14" i="186"/>
  <c r="F14" i="186"/>
  <c r="A14" i="186"/>
  <c r="E13" i="186"/>
  <c r="D13" i="186"/>
  <c r="A13" i="186"/>
  <c r="E12" i="186"/>
  <c r="D12" i="186"/>
  <c r="A12" i="186"/>
  <c r="E11" i="186"/>
  <c r="D11" i="186"/>
  <c r="A11" i="186"/>
  <c r="E10" i="186"/>
  <c r="D10" i="186"/>
  <c r="F10" i="186"/>
  <c r="A10" i="186"/>
  <c r="E9" i="186"/>
  <c r="D9" i="186"/>
  <c r="A9" i="186"/>
  <c r="E8" i="186"/>
  <c r="D8" i="186"/>
  <c r="A8" i="186"/>
  <c r="E7" i="186"/>
  <c r="D7" i="186"/>
  <c r="A7" i="186"/>
  <c r="E6" i="186"/>
  <c r="D6" i="186"/>
  <c r="A6" i="186"/>
  <c r="F91" i="185"/>
  <c r="E91" i="185"/>
  <c r="D91" i="185"/>
  <c r="F90" i="185"/>
  <c r="E90" i="185"/>
  <c r="D90" i="185"/>
  <c r="F89" i="185"/>
  <c r="E89" i="185"/>
  <c r="D89" i="185"/>
  <c r="F88" i="185"/>
  <c r="E88" i="185"/>
  <c r="D88" i="185"/>
  <c r="F87" i="185"/>
  <c r="E87" i="185"/>
  <c r="D87" i="185"/>
  <c r="F86" i="185"/>
  <c r="E86" i="185"/>
  <c r="D86" i="185"/>
  <c r="F85" i="185"/>
  <c r="E85" i="185"/>
  <c r="D85" i="185"/>
  <c r="F84" i="185"/>
  <c r="E84" i="185"/>
  <c r="D84" i="185"/>
  <c r="F83" i="185"/>
  <c r="E83" i="185"/>
  <c r="D83" i="185"/>
  <c r="F82" i="185"/>
  <c r="E82" i="185"/>
  <c r="D82" i="185"/>
  <c r="E81" i="185"/>
  <c r="D81" i="185"/>
  <c r="E80" i="185"/>
  <c r="D80" i="185"/>
  <c r="E79" i="185"/>
  <c r="D79" i="185"/>
  <c r="E78" i="185"/>
  <c r="D78" i="185"/>
  <c r="E77" i="185"/>
  <c r="D77" i="185"/>
  <c r="E76" i="185"/>
  <c r="D76" i="185"/>
  <c r="E75" i="185"/>
  <c r="D75" i="185"/>
  <c r="E74" i="185"/>
  <c r="D74" i="185"/>
  <c r="E73" i="185"/>
  <c r="D73" i="185"/>
  <c r="E72" i="185"/>
  <c r="D72" i="185"/>
  <c r="F69" i="185"/>
  <c r="E69" i="185"/>
  <c r="D69" i="185"/>
  <c r="F68" i="185"/>
  <c r="E68" i="185"/>
  <c r="D68" i="185"/>
  <c r="F67" i="185"/>
  <c r="E67" i="185"/>
  <c r="D67" i="185"/>
  <c r="F66" i="185"/>
  <c r="E66" i="185"/>
  <c r="D66" i="185"/>
  <c r="F65" i="185"/>
  <c r="E65" i="185"/>
  <c r="D65" i="185"/>
  <c r="F64" i="185"/>
  <c r="E64" i="185"/>
  <c r="D64" i="185"/>
  <c r="F63" i="185"/>
  <c r="E63" i="185"/>
  <c r="D63" i="185"/>
  <c r="F62" i="185"/>
  <c r="E62" i="185"/>
  <c r="D62" i="185"/>
  <c r="F61" i="185"/>
  <c r="E61" i="185"/>
  <c r="D61" i="185"/>
  <c r="F60" i="185"/>
  <c r="E60" i="185"/>
  <c r="D60" i="185"/>
  <c r="E59" i="185"/>
  <c r="D59" i="185"/>
  <c r="E58" i="185"/>
  <c r="D58" i="185"/>
  <c r="E57" i="185"/>
  <c r="D57" i="185"/>
  <c r="E56" i="185"/>
  <c r="D56" i="185"/>
  <c r="E55" i="185"/>
  <c r="D55" i="185"/>
  <c r="E54" i="185"/>
  <c r="D54" i="185"/>
  <c r="E53" i="185"/>
  <c r="D53" i="185"/>
  <c r="E52" i="185"/>
  <c r="D52" i="185"/>
  <c r="E51" i="185"/>
  <c r="D51" i="185"/>
  <c r="E50" i="185"/>
  <c r="D50" i="185"/>
  <c r="F47" i="185"/>
  <c r="E47" i="185"/>
  <c r="D47" i="185"/>
  <c r="F46" i="185"/>
  <c r="E46" i="185"/>
  <c r="D46" i="185"/>
  <c r="F45" i="185"/>
  <c r="E45" i="185"/>
  <c r="D45" i="185"/>
  <c r="F44" i="185"/>
  <c r="E44" i="185"/>
  <c r="D44" i="185"/>
  <c r="F43" i="185"/>
  <c r="E43" i="185"/>
  <c r="D43" i="185"/>
  <c r="F42" i="185"/>
  <c r="E42" i="185"/>
  <c r="D42" i="185"/>
  <c r="F41" i="185"/>
  <c r="E41" i="185"/>
  <c r="D41" i="185"/>
  <c r="E40" i="185"/>
  <c r="D40" i="185"/>
  <c r="F40" i="185"/>
  <c r="F39" i="185"/>
  <c r="E39" i="185"/>
  <c r="D39" i="185"/>
  <c r="F38" i="185"/>
  <c r="E38" i="185"/>
  <c r="D38" i="185"/>
  <c r="E37" i="185"/>
  <c r="D37" i="185"/>
  <c r="E36" i="185"/>
  <c r="D36" i="185"/>
  <c r="E35" i="185"/>
  <c r="D35" i="185"/>
  <c r="E34" i="185"/>
  <c r="D34" i="185"/>
  <c r="E33" i="185"/>
  <c r="D33" i="185"/>
  <c r="E32" i="185"/>
  <c r="D32" i="185"/>
  <c r="E31" i="185"/>
  <c r="D31" i="185"/>
  <c r="E30" i="185"/>
  <c r="D30" i="185"/>
  <c r="E29" i="185"/>
  <c r="D29" i="185"/>
  <c r="E28" i="185"/>
  <c r="D28" i="185"/>
  <c r="F25" i="185"/>
  <c r="E25" i="185"/>
  <c r="D25" i="185"/>
  <c r="A25" i="185"/>
  <c r="F24" i="185"/>
  <c r="E24" i="185"/>
  <c r="D24" i="185"/>
  <c r="A24" i="185"/>
  <c r="F23" i="185"/>
  <c r="E23" i="185"/>
  <c r="D23" i="185"/>
  <c r="A23" i="185"/>
  <c r="F22" i="185"/>
  <c r="E22" i="185"/>
  <c r="D22" i="185"/>
  <c r="A22" i="185"/>
  <c r="F21" i="185"/>
  <c r="E21" i="185"/>
  <c r="D21" i="185"/>
  <c r="A21" i="185"/>
  <c r="F20" i="185"/>
  <c r="E20" i="185"/>
  <c r="D20" i="185"/>
  <c r="A20" i="185"/>
  <c r="F19" i="185"/>
  <c r="E19" i="185"/>
  <c r="D19" i="185"/>
  <c r="A19" i="185"/>
  <c r="F18" i="185"/>
  <c r="E18" i="185"/>
  <c r="D18" i="185"/>
  <c r="A18" i="185"/>
  <c r="F17" i="185"/>
  <c r="E17" i="185"/>
  <c r="D17" i="185"/>
  <c r="A17" i="185"/>
  <c r="F16" i="185"/>
  <c r="E16" i="185"/>
  <c r="D16" i="185"/>
  <c r="A16" i="185"/>
  <c r="E15" i="185"/>
  <c r="D15" i="185"/>
  <c r="A15" i="185"/>
  <c r="E14" i="185"/>
  <c r="D14" i="185"/>
  <c r="A14" i="185"/>
  <c r="E13" i="185"/>
  <c r="D13" i="185"/>
  <c r="A13" i="185"/>
  <c r="E12" i="185"/>
  <c r="D12" i="185"/>
  <c r="A12" i="185"/>
  <c r="E11" i="185"/>
  <c r="D11" i="185"/>
  <c r="A11" i="185"/>
  <c r="E10" i="185"/>
  <c r="D10" i="185"/>
  <c r="A10" i="185"/>
  <c r="E9" i="185"/>
  <c r="D9" i="185"/>
  <c r="A9" i="185"/>
  <c r="E8" i="185"/>
  <c r="D8" i="185"/>
  <c r="A8" i="185"/>
  <c r="E7" i="185"/>
  <c r="D7" i="185"/>
  <c r="A7" i="185"/>
  <c r="E6" i="185"/>
  <c r="D6" i="185"/>
  <c r="A6" i="185"/>
  <c r="F91" i="184"/>
  <c r="E91" i="184"/>
  <c r="D91" i="184"/>
  <c r="F90" i="184"/>
  <c r="E90" i="184"/>
  <c r="D90" i="184"/>
  <c r="F89" i="184"/>
  <c r="E89" i="184"/>
  <c r="D89" i="184"/>
  <c r="F88" i="184"/>
  <c r="E88" i="184"/>
  <c r="D88" i="184"/>
  <c r="F87" i="184"/>
  <c r="E87" i="184"/>
  <c r="D87" i="184"/>
  <c r="F86" i="184"/>
  <c r="E86" i="184"/>
  <c r="D86" i="184"/>
  <c r="F85" i="184"/>
  <c r="E85" i="184"/>
  <c r="D85" i="184"/>
  <c r="F84" i="184"/>
  <c r="E84" i="184"/>
  <c r="D84" i="184"/>
  <c r="F83" i="184"/>
  <c r="E83" i="184"/>
  <c r="D83" i="184"/>
  <c r="F82" i="184"/>
  <c r="E82" i="184"/>
  <c r="D82" i="184"/>
  <c r="E81" i="184"/>
  <c r="D81" i="184"/>
  <c r="E80" i="184"/>
  <c r="D80" i="184"/>
  <c r="E79" i="184"/>
  <c r="D79" i="184"/>
  <c r="E78" i="184"/>
  <c r="D78" i="184"/>
  <c r="E77" i="184"/>
  <c r="D77" i="184"/>
  <c r="E76" i="184"/>
  <c r="D76" i="184"/>
  <c r="E75" i="184"/>
  <c r="D75" i="184"/>
  <c r="E74" i="184"/>
  <c r="D74" i="184"/>
  <c r="E73" i="184"/>
  <c r="D73" i="184"/>
  <c r="E72" i="184"/>
  <c r="D72" i="184"/>
  <c r="F69" i="184"/>
  <c r="E69" i="184"/>
  <c r="D69" i="184"/>
  <c r="F68" i="184"/>
  <c r="E68" i="184"/>
  <c r="D68" i="184"/>
  <c r="F67" i="184"/>
  <c r="E67" i="184"/>
  <c r="D67" i="184"/>
  <c r="F66" i="184"/>
  <c r="E66" i="184"/>
  <c r="D66" i="184"/>
  <c r="F65" i="184"/>
  <c r="E65" i="184"/>
  <c r="D65" i="184"/>
  <c r="F64" i="184"/>
  <c r="E64" i="184"/>
  <c r="D64" i="184"/>
  <c r="F63" i="184"/>
  <c r="E63" i="184"/>
  <c r="D63" i="184"/>
  <c r="F62" i="184"/>
  <c r="E62" i="184"/>
  <c r="D62" i="184"/>
  <c r="F61" i="184"/>
  <c r="E61" i="184"/>
  <c r="D61" i="184"/>
  <c r="F60" i="184"/>
  <c r="E60" i="184"/>
  <c r="D60" i="184"/>
  <c r="E59" i="184"/>
  <c r="D59" i="184"/>
  <c r="E58" i="184"/>
  <c r="D58" i="184"/>
  <c r="E57" i="184"/>
  <c r="D57" i="184"/>
  <c r="E56" i="184"/>
  <c r="D56" i="184"/>
  <c r="E55" i="184"/>
  <c r="D55" i="184"/>
  <c r="E54" i="184"/>
  <c r="D54" i="184"/>
  <c r="E53" i="184"/>
  <c r="D53" i="184"/>
  <c r="E52" i="184"/>
  <c r="D52" i="184"/>
  <c r="E51" i="184"/>
  <c r="D51" i="184"/>
  <c r="E50" i="184"/>
  <c r="D50" i="184"/>
  <c r="F47" i="184"/>
  <c r="E47" i="184"/>
  <c r="D47" i="184"/>
  <c r="F46" i="184"/>
  <c r="E46" i="184"/>
  <c r="D46" i="184"/>
  <c r="F45" i="184"/>
  <c r="E45" i="184"/>
  <c r="D45" i="184"/>
  <c r="F44" i="184"/>
  <c r="E44" i="184"/>
  <c r="D44" i="184"/>
  <c r="F43" i="184"/>
  <c r="E43" i="184"/>
  <c r="D43" i="184"/>
  <c r="F42" i="184"/>
  <c r="E42" i="184"/>
  <c r="D42" i="184"/>
  <c r="F41" i="184"/>
  <c r="E41" i="184"/>
  <c r="D41" i="184"/>
  <c r="E40" i="184"/>
  <c r="D40" i="184"/>
  <c r="F40" i="184"/>
  <c r="E39" i="184"/>
  <c r="D39" i="184"/>
  <c r="F39" i="184"/>
  <c r="F38" i="184"/>
  <c r="E38" i="184"/>
  <c r="D38" i="184"/>
  <c r="E37" i="184"/>
  <c r="D37" i="184"/>
  <c r="E36" i="184"/>
  <c r="D36" i="184"/>
  <c r="E35" i="184"/>
  <c r="D35" i="184"/>
  <c r="E34" i="184"/>
  <c r="D34" i="184"/>
  <c r="E33" i="184"/>
  <c r="D33" i="184"/>
  <c r="E32" i="184"/>
  <c r="D32" i="184"/>
  <c r="E31" i="184"/>
  <c r="D31" i="184"/>
  <c r="E30" i="184"/>
  <c r="D30" i="184"/>
  <c r="E29" i="184"/>
  <c r="D29" i="184"/>
  <c r="E28" i="184"/>
  <c r="D28" i="184"/>
  <c r="F25" i="184"/>
  <c r="E25" i="184"/>
  <c r="D25" i="184"/>
  <c r="A25" i="184"/>
  <c r="F24" i="184"/>
  <c r="E24" i="184"/>
  <c r="D24" i="184"/>
  <c r="A24" i="184"/>
  <c r="F23" i="184"/>
  <c r="E23" i="184"/>
  <c r="D23" i="184"/>
  <c r="A23" i="184"/>
  <c r="F22" i="184"/>
  <c r="E22" i="184"/>
  <c r="D22" i="184"/>
  <c r="A22" i="184"/>
  <c r="F21" i="184"/>
  <c r="E21" i="184"/>
  <c r="D21" i="184"/>
  <c r="A21" i="184"/>
  <c r="F20" i="184"/>
  <c r="E20" i="184"/>
  <c r="D20" i="184"/>
  <c r="A20" i="184"/>
  <c r="F19" i="184"/>
  <c r="E19" i="184"/>
  <c r="D19" i="184"/>
  <c r="A19" i="184"/>
  <c r="F18" i="184"/>
  <c r="E18" i="184"/>
  <c r="D18" i="184"/>
  <c r="A18" i="184"/>
  <c r="F17" i="184"/>
  <c r="E17" i="184"/>
  <c r="D17" i="184"/>
  <c r="A17" i="184"/>
  <c r="F16" i="184"/>
  <c r="E16" i="184"/>
  <c r="D16" i="184"/>
  <c r="A16" i="184"/>
  <c r="E15" i="184"/>
  <c r="D15" i="184"/>
  <c r="A15" i="184"/>
  <c r="E14" i="184"/>
  <c r="D14" i="184"/>
  <c r="A14" i="184"/>
  <c r="E13" i="184"/>
  <c r="D13" i="184"/>
  <c r="A13" i="184"/>
  <c r="E12" i="184"/>
  <c r="D12" i="184"/>
  <c r="A12" i="184"/>
  <c r="E11" i="184"/>
  <c r="D11" i="184"/>
  <c r="A11" i="184"/>
  <c r="E10" i="184"/>
  <c r="D10" i="184"/>
  <c r="A10" i="184"/>
  <c r="E9" i="184"/>
  <c r="D9" i="184"/>
  <c r="A9" i="184"/>
  <c r="E8" i="184"/>
  <c r="D8" i="184"/>
  <c r="A8" i="184"/>
  <c r="E7" i="184"/>
  <c r="D7" i="184"/>
  <c r="A7" i="184"/>
  <c r="E6" i="184"/>
  <c r="D6" i="184"/>
  <c r="A6" i="184"/>
  <c r="B73" i="183"/>
  <c r="B74" i="183"/>
  <c r="B75" i="183"/>
  <c r="B76" i="183"/>
  <c r="B77" i="183"/>
  <c r="B78" i="183"/>
  <c r="B79" i="183"/>
  <c r="B80" i="183"/>
  <c r="B81" i="183"/>
  <c r="B82" i="183"/>
  <c r="B83" i="183"/>
  <c r="B84" i="183"/>
  <c r="B85" i="183"/>
  <c r="B86" i="183"/>
  <c r="B87" i="183"/>
  <c r="B88" i="183"/>
  <c r="B89" i="183"/>
  <c r="B90" i="183"/>
  <c r="B91" i="183"/>
  <c r="B72" i="183"/>
  <c r="B51" i="183"/>
  <c r="C51" i="183"/>
  <c r="B52" i="183"/>
  <c r="C52" i="183"/>
  <c r="B53" i="183"/>
  <c r="C53" i="183"/>
  <c r="B54" i="183"/>
  <c r="C54" i="183"/>
  <c r="B55" i="183"/>
  <c r="C55" i="183"/>
  <c r="B56" i="183"/>
  <c r="C56" i="183"/>
  <c r="B57" i="183"/>
  <c r="C57" i="183"/>
  <c r="B58" i="183"/>
  <c r="C58" i="183"/>
  <c r="B59" i="183"/>
  <c r="C59" i="183"/>
  <c r="B60" i="183"/>
  <c r="C60" i="183"/>
  <c r="B61" i="183"/>
  <c r="C61" i="183"/>
  <c r="B62" i="183"/>
  <c r="C62" i="183"/>
  <c r="B63" i="183"/>
  <c r="C63" i="183"/>
  <c r="B64" i="183"/>
  <c r="C64" i="183"/>
  <c r="B65" i="183"/>
  <c r="C65" i="183"/>
  <c r="B66" i="183"/>
  <c r="C66" i="183"/>
  <c r="B67" i="183"/>
  <c r="C67" i="183"/>
  <c r="B68" i="183"/>
  <c r="C68" i="183"/>
  <c r="B69" i="183"/>
  <c r="C69" i="183"/>
  <c r="C50" i="183"/>
  <c r="B50" i="183"/>
  <c r="B29" i="183"/>
  <c r="C29" i="183"/>
  <c r="B30" i="183"/>
  <c r="C30" i="183"/>
  <c r="B31" i="183"/>
  <c r="C31" i="183"/>
  <c r="B32" i="183"/>
  <c r="C32" i="183"/>
  <c r="B33" i="183"/>
  <c r="C33" i="183"/>
  <c r="B34" i="183"/>
  <c r="C34" i="183"/>
  <c r="B35" i="183"/>
  <c r="C35" i="183"/>
  <c r="B36" i="183"/>
  <c r="C36" i="183"/>
  <c r="B37" i="183"/>
  <c r="C37" i="183"/>
  <c r="B38" i="183"/>
  <c r="C38" i="183"/>
  <c r="B39" i="183"/>
  <c r="C39" i="183"/>
  <c r="B40" i="183"/>
  <c r="C40" i="183"/>
  <c r="B41" i="183"/>
  <c r="C41" i="183"/>
  <c r="B42" i="183"/>
  <c r="C42" i="183"/>
  <c r="B43" i="183"/>
  <c r="C43" i="183"/>
  <c r="B44" i="183"/>
  <c r="C44" i="183"/>
  <c r="B45" i="183"/>
  <c r="C45" i="183"/>
  <c r="B46" i="183"/>
  <c r="C46" i="183"/>
  <c r="B47" i="183"/>
  <c r="C47" i="183"/>
  <c r="C28" i="183"/>
  <c r="B28" i="183"/>
  <c r="B7" i="183"/>
  <c r="C7" i="183"/>
  <c r="B8" i="183"/>
  <c r="C8" i="183"/>
  <c r="B9" i="183"/>
  <c r="C9" i="183"/>
  <c r="B10" i="183"/>
  <c r="C10" i="183"/>
  <c r="B11" i="183"/>
  <c r="C11" i="183"/>
  <c r="B12" i="183"/>
  <c r="C12" i="183"/>
  <c r="B13" i="183"/>
  <c r="C13" i="183"/>
  <c r="B14" i="183"/>
  <c r="C14" i="183"/>
  <c r="B15" i="183"/>
  <c r="C15" i="183"/>
  <c r="B16" i="183"/>
  <c r="C16" i="183"/>
  <c r="B17" i="183"/>
  <c r="C17" i="183"/>
  <c r="B18" i="183"/>
  <c r="C18" i="183"/>
  <c r="B19" i="183"/>
  <c r="C19" i="183"/>
  <c r="B20" i="183"/>
  <c r="C20" i="183"/>
  <c r="B21" i="183"/>
  <c r="C21" i="183"/>
  <c r="B22" i="183"/>
  <c r="C22" i="183"/>
  <c r="B23" i="183"/>
  <c r="C23" i="183"/>
  <c r="B24" i="183"/>
  <c r="C24" i="183"/>
  <c r="B25" i="183"/>
  <c r="C25" i="183"/>
  <c r="C6" i="183"/>
  <c r="B6" i="183"/>
  <c r="F91" i="183"/>
  <c r="E91" i="183"/>
  <c r="D91" i="183"/>
  <c r="F90" i="183"/>
  <c r="E90" i="183"/>
  <c r="D90" i="183"/>
  <c r="F89" i="183"/>
  <c r="E89" i="183"/>
  <c r="D89" i="183"/>
  <c r="F88" i="183"/>
  <c r="E88" i="183"/>
  <c r="D88" i="183"/>
  <c r="F87" i="183"/>
  <c r="E87" i="183"/>
  <c r="D87" i="183"/>
  <c r="F86" i="183"/>
  <c r="E86" i="183"/>
  <c r="D86" i="183"/>
  <c r="F85" i="183"/>
  <c r="E85" i="183"/>
  <c r="D85" i="183"/>
  <c r="F84" i="183"/>
  <c r="E84" i="183"/>
  <c r="D84" i="183"/>
  <c r="F83" i="183"/>
  <c r="E83" i="183"/>
  <c r="D83" i="183"/>
  <c r="F82" i="183"/>
  <c r="E82" i="183"/>
  <c r="D82" i="183"/>
  <c r="E81" i="183"/>
  <c r="D81" i="183"/>
  <c r="E80" i="183"/>
  <c r="D80" i="183"/>
  <c r="E79" i="183"/>
  <c r="D79" i="183"/>
  <c r="E78" i="183"/>
  <c r="D78" i="183"/>
  <c r="E77" i="183"/>
  <c r="D77" i="183"/>
  <c r="E76" i="183"/>
  <c r="D76" i="183"/>
  <c r="E75" i="183"/>
  <c r="D75" i="183"/>
  <c r="E74" i="183"/>
  <c r="D74" i="183"/>
  <c r="E73" i="183"/>
  <c r="D73" i="183"/>
  <c r="E72" i="183"/>
  <c r="D72" i="183"/>
  <c r="F69" i="183"/>
  <c r="E69" i="183"/>
  <c r="D69" i="183"/>
  <c r="F68" i="183"/>
  <c r="E68" i="183"/>
  <c r="D68" i="183"/>
  <c r="F67" i="183"/>
  <c r="E67" i="183"/>
  <c r="D67" i="183"/>
  <c r="F66" i="183"/>
  <c r="E66" i="183"/>
  <c r="D66" i="183"/>
  <c r="F65" i="183"/>
  <c r="E65" i="183"/>
  <c r="D65" i="183"/>
  <c r="F64" i="183"/>
  <c r="E64" i="183"/>
  <c r="D64" i="183"/>
  <c r="F63" i="183"/>
  <c r="E63" i="183"/>
  <c r="D63" i="183"/>
  <c r="F62" i="183"/>
  <c r="E62" i="183"/>
  <c r="D62" i="183"/>
  <c r="F61" i="183"/>
  <c r="E61" i="183"/>
  <c r="D61" i="183"/>
  <c r="F60" i="183"/>
  <c r="E60" i="183"/>
  <c r="D60" i="183"/>
  <c r="E59" i="183"/>
  <c r="D59" i="183"/>
  <c r="E58" i="183"/>
  <c r="D58" i="183"/>
  <c r="E57" i="183"/>
  <c r="D57" i="183"/>
  <c r="E56" i="183"/>
  <c r="D56" i="183"/>
  <c r="E55" i="183"/>
  <c r="D55" i="183"/>
  <c r="E54" i="183"/>
  <c r="D54" i="183"/>
  <c r="E53" i="183"/>
  <c r="D53" i="183"/>
  <c r="E52" i="183"/>
  <c r="D52" i="183"/>
  <c r="E51" i="183"/>
  <c r="D51" i="183"/>
  <c r="E50" i="183"/>
  <c r="D50" i="183"/>
  <c r="F47" i="183"/>
  <c r="E47" i="183"/>
  <c r="D47" i="183"/>
  <c r="F46" i="183"/>
  <c r="E46" i="183"/>
  <c r="D46" i="183"/>
  <c r="F45" i="183"/>
  <c r="E45" i="183"/>
  <c r="D45" i="183"/>
  <c r="F44" i="183"/>
  <c r="E44" i="183"/>
  <c r="D44" i="183"/>
  <c r="F43" i="183"/>
  <c r="E43" i="183"/>
  <c r="D43" i="183"/>
  <c r="F42" i="183"/>
  <c r="E42" i="183"/>
  <c r="D42" i="183"/>
  <c r="F41" i="183"/>
  <c r="E41" i="183"/>
  <c r="D41" i="183"/>
  <c r="E40" i="183"/>
  <c r="D40" i="183"/>
  <c r="F40" i="183"/>
  <c r="E39" i="183"/>
  <c r="D39" i="183"/>
  <c r="F39" i="183"/>
  <c r="F38" i="183"/>
  <c r="E38" i="183"/>
  <c r="D38" i="183"/>
  <c r="E37" i="183"/>
  <c r="D37" i="183"/>
  <c r="E36" i="183"/>
  <c r="D36" i="183"/>
  <c r="E35" i="183"/>
  <c r="D35" i="183"/>
  <c r="E34" i="183"/>
  <c r="D34" i="183"/>
  <c r="E33" i="183"/>
  <c r="D33" i="183"/>
  <c r="E32" i="183"/>
  <c r="D32" i="183"/>
  <c r="E31" i="183"/>
  <c r="D31" i="183"/>
  <c r="E30" i="183"/>
  <c r="D30" i="183"/>
  <c r="E29" i="183"/>
  <c r="D29" i="183"/>
  <c r="E28" i="183"/>
  <c r="D28" i="183"/>
  <c r="F25" i="183"/>
  <c r="E25" i="183"/>
  <c r="D25" i="183"/>
  <c r="A25" i="183"/>
  <c r="F24" i="183"/>
  <c r="E24" i="183"/>
  <c r="D24" i="183"/>
  <c r="A24" i="183"/>
  <c r="F23" i="183"/>
  <c r="E23" i="183"/>
  <c r="D23" i="183"/>
  <c r="A23" i="183"/>
  <c r="F22" i="183"/>
  <c r="E22" i="183"/>
  <c r="D22" i="183"/>
  <c r="A22" i="183"/>
  <c r="F21" i="183"/>
  <c r="E21" i="183"/>
  <c r="D21" i="183"/>
  <c r="A21" i="183"/>
  <c r="F20" i="183"/>
  <c r="E20" i="183"/>
  <c r="D20" i="183"/>
  <c r="A20" i="183"/>
  <c r="F19" i="183"/>
  <c r="E19" i="183"/>
  <c r="D19" i="183"/>
  <c r="A19" i="183"/>
  <c r="F18" i="183"/>
  <c r="E18" i="183"/>
  <c r="D18" i="183"/>
  <c r="A18" i="183"/>
  <c r="F17" i="183"/>
  <c r="E17" i="183"/>
  <c r="D17" i="183"/>
  <c r="A17" i="183"/>
  <c r="F16" i="183"/>
  <c r="E16" i="183"/>
  <c r="D16" i="183"/>
  <c r="A16" i="183"/>
  <c r="E15" i="183"/>
  <c r="D15" i="183"/>
  <c r="A15" i="183"/>
  <c r="E14" i="183"/>
  <c r="D14" i="183"/>
  <c r="F14" i="183"/>
  <c r="A14" i="183"/>
  <c r="E13" i="183"/>
  <c r="D13" i="183"/>
  <c r="A13" i="183"/>
  <c r="E12" i="183"/>
  <c r="D12" i="183"/>
  <c r="A12" i="183"/>
  <c r="E11" i="183"/>
  <c r="D11" i="183"/>
  <c r="A11" i="183"/>
  <c r="E10" i="183"/>
  <c r="D10" i="183"/>
  <c r="F10" i="183"/>
  <c r="A10" i="183"/>
  <c r="E9" i="183"/>
  <c r="D9" i="183"/>
  <c r="A9" i="183"/>
  <c r="E8" i="183"/>
  <c r="D8" i="183"/>
  <c r="A8" i="183"/>
  <c r="E7" i="183"/>
  <c r="D7" i="183"/>
  <c r="A7" i="183"/>
  <c r="E6" i="183"/>
  <c r="D6" i="183"/>
  <c r="A6" i="183"/>
  <c r="F82" i="181"/>
  <c r="F83" i="181"/>
  <c r="F84" i="181"/>
  <c r="F85" i="181"/>
  <c r="F86" i="181"/>
  <c r="F87" i="181"/>
  <c r="F88" i="181"/>
  <c r="F89" i="181"/>
  <c r="F90" i="181"/>
  <c r="F91" i="181"/>
  <c r="F60" i="181"/>
  <c r="F61" i="181"/>
  <c r="F62" i="181"/>
  <c r="F63" i="181"/>
  <c r="F64" i="181"/>
  <c r="F65" i="181"/>
  <c r="F66" i="181"/>
  <c r="F67" i="181"/>
  <c r="F68" i="181"/>
  <c r="F69" i="181"/>
  <c r="F38" i="181"/>
  <c r="F41" i="181"/>
  <c r="F42" i="181"/>
  <c r="F43" i="181"/>
  <c r="F44" i="181"/>
  <c r="F45" i="181"/>
  <c r="F46" i="181"/>
  <c r="F47" i="181"/>
  <c r="E73" i="181"/>
  <c r="E74" i="181"/>
  <c r="E75" i="181"/>
  <c r="E76" i="181"/>
  <c r="E77" i="181"/>
  <c r="E78" i="181"/>
  <c r="E79" i="181"/>
  <c r="E80" i="181"/>
  <c r="E81" i="181"/>
  <c r="E82" i="181"/>
  <c r="E83" i="181"/>
  <c r="E84" i="181"/>
  <c r="E85" i="181"/>
  <c r="E86" i="181"/>
  <c r="E87" i="181"/>
  <c r="E88" i="181"/>
  <c r="E89" i="181"/>
  <c r="E90" i="181"/>
  <c r="E91" i="181"/>
  <c r="E72" i="181"/>
  <c r="E51" i="181"/>
  <c r="E52" i="181"/>
  <c r="E53" i="181"/>
  <c r="E54" i="181"/>
  <c r="E55" i="181"/>
  <c r="E56" i="181"/>
  <c r="E57" i="181"/>
  <c r="E58" i="181"/>
  <c r="E59" i="181"/>
  <c r="E60" i="181"/>
  <c r="E61" i="181"/>
  <c r="E62" i="181"/>
  <c r="E63" i="181"/>
  <c r="E64" i="181"/>
  <c r="E65" i="181"/>
  <c r="E66" i="181"/>
  <c r="E67" i="181"/>
  <c r="E68" i="181"/>
  <c r="E69" i="181"/>
  <c r="E50" i="181"/>
  <c r="E29" i="181"/>
  <c r="E30" i="181"/>
  <c r="E31" i="181"/>
  <c r="E32" i="181"/>
  <c r="E33" i="181"/>
  <c r="E34" i="181"/>
  <c r="E35" i="181"/>
  <c r="E36" i="181"/>
  <c r="E37" i="181"/>
  <c r="E38" i="181"/>
  <c r="E39" i="181"/>
  <c r="E40" i="181"/>
  <c r="E41" i="181"/>
  <c r="E42" i="181"/>
  <c r="E43" i="181"/>
  <c r="E44" i="181"/>
  <c r="E45" i="181"/>
  <c r="E46" i="181"/>
  <c r="E47" i="181"/>
  <c r="E28" i="181"/>
  <c r="C73" i="181"/>
  <c r="C74" i="181"/>
  <c r="C75" i="181"/>
  <c r="C76" i="181"/>
  <c r="C77" i="181"/>
  <c r="C78" i="181"/>
  <c r="C79" i="181"/>
  <c r="C80" i="181"/>
  <c r="C81" i="181"/>
  <c r="C82" i="181"/>
  <c r="C83" i="181"/>
  <c r="C84" i="181"/>
  <c r="C85" i="181"/>
  <c r="C86" i="181"/>
  <c r="C87" i="181"/>
  <c r="C88" i="181"/>
  <c r="C89" i="181"/>
  <c r="C90" i="181"/>
  <c r="C91" i="181"/>
  <c r="C72" i="181"/>
  <c r="C51" i="181"/>
  <c r="C52" i="181"/>
  <c r="C53" i="181"/>
  <c r="C54" i="181"/>
  <c r="C55" i="181"/>
  <c r="C56" i="181"/>
  <c r="C57" i="181"/>
  <c r="C58" i="181"/>
  <c r="C59" i="181"/>
  <c r="C60" i="181"/>
  <c r="C61" i="181"/>
  <c r="C62" i="181"/>
  <c r="C63" i="181"/>
  <c r="C64" i="181"/>
  <c r="C65" i="181"/>
  <c r="C66" i="181"/>
  <c r="C67" i="181"/>
  <c r="C68" i="181"/>
  <c r="C69" i="181"/>
  <c r="C50" i="181"/>
  <c r="C29" i="181"/>
  <c r="C30" i="181"/>
  <c r="C31" i="181"/>
  <c r="C32" i="181"/>
  <c r="C33" i="181"/>
  <c r="C34" i="181"/>
  <c r="C35" i="181"/>
  <c r="C36" i="181"/>
  <c r="C37" i="181"/>
  <c r="C38" i="181"/>
  <c r="C39" i="181"/>
  <c r="C40" i="181"/>
  <c r="C41" i="181"/>
  <c r="C42" i="181"/>
  <c r="C43" i="181"/>
  <c r="C44" i="181"/>
  <c r="C45" i="181"/>
  <c r="C46" i="181"/>
  <c r="C47" i="181"/>
  <c r="C28" i="181"/>
  <c r="D73" i="181"/>
  <c r="D74" i="181"/>
  <c r="D75" i="181"/>
  <c r="D76" i="181"/>
  <c r="D77" i="181"/>
  <c r="D78" i="181"/>
  <c r="D79" i="181"/>
  <c r="D80" i="181"/>
  <c r="D81" i="181"/>
  <c r="D82" i="181"/>
  <c r="D83" i="181"/>
  <c r="D84" i="181"/>
  <c r="D85" i="181"/>
  <c r="D86" i="181"/>
  <c r="D87" i="181"/>
  <c r="D88" i="181"/>
  <c r="D89" i="181"/>
  <c r="D90" i="181"/>
  <c r="D91" i="181"/>
  <c r="D72" i="181"/>
  <c r="D51" i="181"/>
  <c r="D52" i="181"/>
  <c r="D53" i="181"/>
  <c r="D54" i="181"/>
  <c r="D55" i="181"/>
  <c r="D56" i="181"/>
  <c r="D57" i="181"/>
  <c r="D58" i="181"/>
  <c r="D59" i="181"/>
  <c r="D60" i="181"/>
  <c r="D61" i="181"/>
  <c r="D62" i="181"/>
  <c r="D63" i="181"/>
  <c r="D64" i="181"/>
  <c r="D65" i="181"/>
  <c r="D66" i="181"/>
  <c r="D67" i="181"/>
  <c r="D68" i="181"/>
  <c r="D69" i="181"/>
  <c r="D50" i="181"/>
  <c r="D29" i="181"/>
  <c r="D30" i="181"/>
  <c r="D31" i="181"/>
  <c r="D32" i="181"/>
  <c r="D33" i="181"/>
  <c r="D34" i="181"/>
  <c r="D35" i="181"/>
  <c r="D36" i="181"/>
  <c r="D37" i="181"/>
  <c r="D38" i="181"/>
  <c r="D39" i="181"/>
  <c r="F39" i="181"/>
  <c r="D40" i="181"/>
  <c r="F40" i="181"/>
  <c r="D41" i="181"/>
  <c r="D42" i="181"/>
  <c r="D43" i="181"/>
  <c r="D44" i="181"/>
  <c r="D45" i="181"/>
  <c r="D46" i="181"/>
  <c r="D47" i="181"/>
  <c r="D28" i="181"/>
  <c r="B73" i="181"/>
  <c r="B74" i="181"/>
  <c r="B75" i="181"/>
  <c r="B76" i="181"/>
  <c r="B77" i="181"/>
  <c r="B78" i="181"/>
  <c r="B79" i="181"/>
  <c r="B80" i="181"/>
  <c r="B81" i="181"/>
  <c r="B82" i="181"/>
  <c r="B83" i="181"/>
  <c r="B84" i="181"/>
  <c r="B85" i="181"/>
  <c r="B86" i="181"/>
  <c r="B87" i="181"/>
  <c r="B88" i="181"/>
  <c r="B89" i="181"/>
  <c r="B90" i="181"/>
  <c r="B91" i="181"/>
  <c r="B51" i="181"/>
  <c r="B52" i="181"/>
  <c r="B53" i="181"/>
  <c r="B54" i="181"/>
  <c r="B55" i="181"/>
  <c r="B56" i="181"/>
  <c r="B57" i="181"/>
  <c r="B58" i="181"/>
  <c r="B59" i="181"/>
  <c r="B60" i="181"/>
  <c r="B61" i="181"/>
  <c r="B62" i="181"/>
  <c r="B63" i="181"/>
  <c r="B64" i="181"/>
  <c r="B65" i="181"/>
  <c r="B66" i="181"/>
  <c r="B67" i="181"/>
  <c r="B68" i="181"/>
  <c r="B69" i="181"/>
  <c r="B29" i="181"/>
  <c r="B30" i="181"/>
  <c r="B31" i="181"/>
  <c r="B32" i="181"/>
  <c r="B33" i="181"/>
  <c r="B34" i="181"/>
  <c r="B35" i="181"/>
  <c r="B36" i="181"/>
  <c r="B37" i="181"/>
  <c r="B38" i="181"/>
  <c r="B39" i="181"/>
  <c r="B40" i="181"/>
  <c r="B41" i="181"/>
  <c r="B42" i="181"/>
  <c r="B43" i="181"/>
  <c r="B44" i="181"/>
  <c r="B45" i="181"/>
  <c r="B46" i="181"/>
  <c r="B47" i="181"/>
  <c r="B72" i="181"/>
  <c r="B50" i="181"/>
  <c r="B28" i="181"/>
  <c r="E6" i="181"/>
  <c r="F16" i="181"/>
  <c r="F17" i="181"/>
  <c r="F18" i="181"/>
  <c r="F19" i="181"/>
  <c r="F20" i="181"/>
  <c r="F21" i="181"/>
  <c r="F22" i="181"/>
  <c r="F23" i="181"/>
  <c r="F24" i="181"/>
  <c r="F25" i="181"/>
  <c r="B7" i="181"/>
  <c r="C7" i="181"/>
  <c r="D7" i="181"/>
  <c r="E7" i="181"/>
  <c r="B8" i="181"/>
  <c r="C8" i="181"/>
  <c r="D8" i="181"/>
  <c r="E8" i="181"/>
  <c r="B9" i="181"/>
  <c r="C9" i="181"/>
  <c r="D9" i="181"/>
  <c r="E9" i="181"/>
  <c r="B10" i="181"/>
  <c r="C10" i="181"/>
  <c r="D10" i="181"/>
  <c r="E10" i="181"/>
  <c r="B11" i="181"/>
  <c r="C11" i="181"/>
  <c r="D11" i="181"/>
  <c r="E11" i="181"/>
  <c r="B12" i="181"/>
  <c r="C12" i="181"/>
  <c r="D12" i="181"/>
  <c r="E12" i="181"/>
  <c r="B13" i="181"/>
  <c r="C13" i="181"/>
  <c r="D13" i="181"/>
  <c r="E13" i="181"/>
  <c r="B14" i="181"/>
  <c r="C14" i="181"/>
  <c r="D14" i="181"/>
  <c r="E14" i="181"/>
  <c r="B15" i="181"/>
  <c r="C15" i="181"/>
  <c r="D15" i="181"/>
  <c r="E15" i="181"/>
  <c r="B16" i="181"/>
  <c r="C16" i="181"/>
  <c r="D16" i="181"/>
  <c r="E16" i="181"/>
  <c r="B17" i="181"/>
  <c r="C17" i="181"/>
  <c r="D17" i="181"/>
  <c r="E17" i="181"/>
  <c r="B18" i="181"/>
  <c r="C18" i="181"/>
  <c r="D18" i="181"/>
  <c r="E18" i="181"/>
  <c r="B19" i="181"/>
  <c r="C19" i="181"/>
  <c r="D19" i="181"/>
  <c r="E19" i="181"/>
  <c r="B20" i="181"/>
  <c r="C20" i="181"/>
  <c r="D20" i="181"/>
  <c r="E20" i="181"/>
  <c r="B21" i="181"/>
  <c r="C21" i="181"/>
  <c r="D21" i="181"/>
  <c r="E21" i="181"/>
  <c r="B22" i="181"/>
  <c r="C22" i="181"/>
  <c r="D22" i="181"/>
  <c r="E22" i="181"/>
  <c r="B23" i="181"/>
  <c r="C23" i="181"/>
  <c r="D23" i="181"/>
  <c r="E23" i="181"/>
  <c r="B24" i="181"/>
  <c r="C24" i="181"/>
  <c r="D24" i="181"/>
  <c r="E24" i="181"/>
  <c r="B25" i="181"/>
  <c r="C25" i="181"/>
  <c r="D25" i="181"/>
  <c r="E25" i="181"/>
  <c r="D6" i="181"/>
  <c r="C6" i="181"/>
  <c r="B6" i="181"/>
  <c r="C73" i="180"/>
  <c r="C74" i="180"/>
  <c r="C75" i="180"/>
  <c r="C76" i="180"/>
  <c r="C77" i="180"/>
  <c r="C78" i="180"/>
  <c r="C79" i="180"/>
  <c r="C80" i="180"/>
  <c r="C81" i="180"/>
  <c r="C82" i="180"/>
  <c r="C83" i="180"/>
  <c r="C84" i="180"/>
  <c r="C85" i="180"/>
  <c r="C86" i="180"/>
  <c r="C87" i="180"/>
  <c r="C88" i="180"/>
  <c r="C89" i="180"/>
  <c r="C90" i="180"/>
  <c r="C91" i="180"/>
  <c r="C72" i="180"/>
  <c r="C51" i="180"/>
  <c r="C52" i="180"/>
  <c r="C53" i="180"/>
  <c r="C54" i="180"/>
  <c r="C55" i="180"/>
  <c r="C56" i="180"/>
  <c r="C57" i="180"/>
  <c r="C58" i="180"/>
  <c r="C59" i="180"/>
  <c r="C60" i="180"/>
  <c r="C61" i="180"/>
  <c r="C62" i="180"/>
  <c r="C63" i="180"/>
  <c r="C64" i="180"/>
  <c r="C65" i="180"/>
  <c r="C66" i="180"/>
  <c r="C67" i="180"/>
  <c r="C68" i="180"/>
  <c r="C69" i="180"/>
  <c r="C50" i="180"/>
  <c r="C29" i="180"/>
  <c r="C30" i="180"/>
  <c r="C31" i="180"/>
  <c r="C32" i="180"/>
  <c r="C33" i="180"/>
  <c r="C34" i="180"/>
  <c r="C35" i="180"/>
  <c r="C36" i="180"/>
  <c r="C37" i="180"/>
  <c r="C38" i="180"/>
  <c r="C39" i="180"/>
  <c r="C40" i="180"/>
  <c r="C41" i="180"/>
  <c r="C42" i="180"/>
  <c r="C43" i="180"/>
  <c r="C44" i="180"/>
  <c r="C45" i="180"/>
  <c r="C46" i="180"/>
  <c r="C47" i="180"/>
  <c r="C28" i="180"/>
  <c r="B73" i="180"/>
  <c r="B74" i="180"/>
  <c r="B75" i="180"/>
  <c r="B76" i="180"/>
  <c r="B77" i="180"/>
  <c r="B78" i="180"/>
  <c r="B79" i="180"/>
  <c r="B80" i="180"/>
  <c r="B81" i="180"/>
  <c r="B82" i="180"/>
  <c r="B83" i="180"/>
  <c r="B84" i="180"/>
  <c r="B85" i="180"/>
  <c r="B86" i="180"/>
  <c r="B87" i="180"/>
  <c r="B88" i="180"/>
  <c r="B89" i="180"/>
  <c r="B90" i="180"/>
  <c r="B91" i="180"/>
  <c r="B72" i="180"/>
  <c r="B51" i="180"/>
  <c r="B52" i="180"/>
  <c r="B53" i="180"/>
  <c r="B54" i="180"/>
  <c r="B55" i="180"/>
  <c r="B56" i="180"/>
  <c r="B57" i="180"/>
  <c r="B58" i="180"/>
  <c r="B59" i="180"/>
  <c r="B60" i="180"/>
  <c r="B61" i="180"/>
  <c r="B62" i="180"/>
  <c r="B63" i="180"/>
  <c r="B64" i="180"/>
  <c r="B65" i="180"/>
  <c r="B66" i="180"/>
  <c r="B67" i="180"/>
  <c r="B68" i="180"/>
  <c r="B69" i="180"/>
  <c r="B50" i="180"/>
  <c r="B29" i="180"/>
  <c r="B30" i="180"/>
  <c r="B31" i="180"/>
  <c r="B32" i="180"/>
  <c r="B33" i="180"/>
  <c r="B34" i="180"/>
  <c r="B35" i="180"/>
  <c r="B36" i="180"/>
  <c r="B37" i="180"/>
  <c r="B38" i="180"/>
  <c r="B39" i="180"/>
  <c r="B40" i="180"/>
  <c r="B41" i="180"/>
  <c r="B42" i="180"/>
  <c r="B43" i="180"/>
  <c r="B44" i="180"/>
  <c r="B45" i="180"/>
  <c r="B46" i="180"/>
  <c r="B47" i="180"/>
  <c r="B28" i="180"/>
  <c r="A91" i="180"/>
  <c r="A90" i="180"/>
  <c r="A89" i="180"/>
  <c r="A88" i="180"/>
  <c r="A87" i="180"/>
  <c r="A86" i="180"/>
  <c r="A85" i="180"/>
  <c r="A84" i="180"/>
  <c r="A83" i="180"/>
  <c r="A82" i="180"/>
  <c r="A81" i="180"/>
  <c r="A80" i="180"/>
  <c r="A79" i="180"/>
  <c r="A78" i="180"/>
  <c r="A77" i="180"/>
  <c r="A76" i="180"/>
  <c r="A75" i="180"/>
  <c r="A74" i="180"/>
  <c r="A73" i="180"/>
  <c r="A72" i="180"/>
  <c r="A69" i="180"/>
  <c r="A68" i="180"/>
  <c r="A67" i="180"/>
  <c r="A66" i="180"/>
  <c r="A65" i="180"/>
  <c r="A64" i="180"/>
  <c r="A63" i="180"/>
  <c r="A62" i="180"/>
  <c r="A61" i="180"/>
  <c r="A60" i="180"/>
  <c r="A59" i="180"/>
  <c r="A58" i="180"/>
  <c r="A57" i="180"/>
  <c r="A56" i="180"/>
  <c r="A55" i="180"/>
  <c r="A54" i="180"/>
  <c r="A53" i="180"/>
  <c r="A52" i="180"/>
  <c r="A51" i="180"/>
  <c r="A50" i="180"/>
  <c r="A47" i="180"/>
  <c r="A46" i="180"/>
  <c r="A45" i="180"/>
  <c r="A44" i="180"/>
  <c r="A43" i="180"/>
  <c r="A42" i="180"/>
  <c r="A41" i="180"/>
  <c r="A40" i="180"/>
  <c r="A39" i="180"/>
  <c r="A38" i="180"/>
  <c r="A37" i="180"/>
  <c r="A36" i="180"/>
  <c r="A35" i="180"/>
  <c r="A34" i="180"/>
  <c r="A33" i="180"/>
  <c r="A32" i="180"/>
  <c r="A31" i="180"/>
  <c r="A30" i="180"/>
  <c r="A29" i="180"/>
  <c r="A28" i="180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6" i="180"/>
  <c r="B8" i="180"/>
  <c r="B9" i="180"/>
  <c r="B10" i="180"/>
  <c r="B11" i="180"/>
  <c r="B12" i="180"/>
  <c r="B13" i="180"/>
  <c r="B14" i="180"/>
  <c r="B15" i="180"/>
  <c r="B16" i="180"/>
  <c r="B17" i="180"/>
  <c r="B18" i="180"/>
  <c r="B19" i="180"/>
  <c r="B20" i="180"/>
  <c r="B21" i="180"/>
  <c r="B22" i="180"/>
  <c r="B23" i="180"/>
  <c r="B24" i="180"/>
  <c r="B25" i="180"/>
  <c r="B7" i="180"/>
  <c r="B6" i="180"/>
  <c r="C12" i="180"/>
  <c r="C13" i="180"/>
  <c r="C14" i="180"/>
  <c r="C15" i="180"/>
  <c r="C16" i="180"/>
  <c r="C17" i="180"/>
  <c r="C18" i="180"/>
  <c r="C19" i="180"/>
  <c r="C20" i="180"/>
  <c r="C21" i="180"/>
  <c r="C22" i="180"/>
  <c r="C23" i="180"/>
  <c r="C24" i="180"/>
  <c r="C25" i="180"/>
  <c r="C11" i="180"/>
  <c r="C10" i="180"/>
  <c r="C9" i="180"/>
  <c r="C8" i="180"/>
  <c r="C7" i="180"/>
  <c r="C6" i="180"/>
  <c r="A7" i="107"/>
  <c r="A7" i="108"/>
  <c r="A7" i="109"/>
  <c r="A7" i="110"/>
  <c r="A7" i="111"/>
  <c r="A7" i="112"/>
  <c r="A7" i="113"/>
  <c r="A7" i="114"/>
  <c r="A7" i="106"/>
  <c r="A7" i="19"/>
  <c r="F10" i="187"/>
  <c r="D158" i="185"/>
  <c r="D153" i="183"/>
  <c r="D157" i="183"/>
  <c r="D161" i="183"/>
  <c r="D96" i="185"/>
  <c r="D108" i="185"/>
  <c r="D112" i="185"/>
  <c r="D119" i="185"/>
  <c r="D123" i="185"/>
  <c r="D127" i="185"/>
  <c r="D131" i="185"/>
  <c r="D135" i="185"/>
  <c r="D142" i="185"/>
  <c r="D146" i="185"/>
  <c r="D150" i="185"/>
  <c r="D154" i="185"/>
  <c r="D132" i="187"/>
  <c r="D184" i="191"/>
  <c r="D176" i="191"/>
  <c r="F10" i="184"/>
  <c r="F14" i="184"/>
  <c r="F10" i="185"/>
  <c r="F14" i="185"/>
  <c r="F14" i="187"/>
  <c r="D170" i="185"/>
  <c r="D174" i="185"/>
  <c r="D100" i="191"/>
  <c r="D112" i="191"/>
  <c r="D119" i="191"/>
  <c r="D135" i="191"/>
  <c r="D145" i="191"/>
  <c r="D149" i="191"/>
  <c r="D103" i="183"/>
  <c r="D107" i="183"/>
  <c r="D111" i="183"/>
  <c r="D178" i="186"/>
  <c r="D182" i="186"/>
  <c r="D143" i="187"/>
  <c r="D147" i="187"/>
  <c r="D159" i="187"/>
  <c r="D154" i="191"/>
  <c r="D158" i="191"/>
  <c r="E165" i="191"/>
  <c r="F19" i="310" s="1"/>
  <c r="F21" i="310" s="1"/>
  <c r="F19" i="278"/>
  <c r="D176" i="186"/>
  <c r="D107" i="187"/>
  <c r="D111" i="187"/>
  <c r="D132" i="191"/>
  <c r="D136" i="191"/>
  <c r="D178" i="191"/>
  <c r="D180" i="191"/>
  <c r="D182" i="191"/>
  <c r="D108" i="191"/>
  <c r="D133" i="191"/>
  <c r="D183" i="191"/>
  <c r="E119" i="191"/>
  <c r="F19" i="312" s="1"/>
  <c r="F21" i="312" s="1"/>
  <c r="F19" i="280"/>
  <c r="D104" i="185"/>
  <c r="D100" i="185"/>
  <c r="D146" i="183"/>
  <c r="D148" i="183"/>
  <c r="D167" i="183"/>
  <c r="D183" i="183"/>
  <c r="D97" i="185"/>
  <c r="D101" i="185"/>
  <c r="D111" i="185"/>
  <c r="D122" i="185"/>
  <c r="D126" i="185"/>
  <c r="D130" i="185"/>
  <c r="D138" i="185"/>
  <c r="D113" i="186"/>
  <c r="D115" i="186"/>
  <c r="D120" i="186"/>
  <c r="D122" i="186"/>
  <c r="D124" i="186"/>
  <c r="D126" i="186"/>
  <c r="D128" i="186"/>
  <c r="D134" i="186"/>
  <c r="D143" i="186"/>
  <c r="D147" i="186"/>
  <c r="D151" i="186"/>
  <c r="D153" i="186"/>
  <c r="D155" i="186"/>
  <c r="D157" i="186"/>
  <c r="D161" i="186"/>
  <c r="D172" i="186"/>
  <c r="D104" i="191"/>
  <c r="D131" i="191"/>
  <c r="D142" i="191"/>
  <c r="D181" i="191"/>
  <c r="D114" i="191"/>
  <c r="D110" i="191"/>
  <c r="D106" i="191"/>
  <c r="D102" i="191"/>
  <c r="D98" i="191"/>
  <c r="D160" i="191"/>
  <c r="D156" i="191"/>
  <c r="D152" i="191"/>
  <c r="D179" i="191"/>
  <c r="D175" i="191"/>
  <c r="D114" i="183"/>
  <c r="D104" i="183"/>
  <c r="D104" i="184"/>
  <c r="D158" i="184"/>
  <c r="D181" i="184"/>
  <c r="D136" i="186"/>
  <c r="D132" i="186"/>
  <c r="D115" i="187"/>
  <c r="D130" i="187"/>
  <c r="D122" i="187"/>
  <c r="D161" i="187"/>
  <c r="D138" i="191"/>
  <c r="D134" i="191"/>
  <c r="D130" i="191"/>
  <c r="D161" i="191"/>
  <c r="D157" i="191"/>
  <c r="D153" i="191"/>
  <c r="F258" i="186"/>
  <c r="E258" i="186"/>
  <c r="H9" i="285" s="1"/>
  <c r="H11" i="285" s="1"/>
  <c r="F30" i="184"/>
  <c r="F32" i="184"/>
  <c r="F34" i="184"/>
  <c r="F36" i="184"/>
  <c r="F74" i="184"/>
  <c r="F76" i="184"/>
  <c r="F78" i="184"/>
  <c r="F80" i="184"/>
  <c r="F30" i="185"/>
  <c r="F32" i="185"/>
  <c r="F34" i="185"/>
  <c r="F36" i="185"/>
  <c r="F74" i="185"/>
  <c r="F76" i="185"/>
  <c r="F78" i="185"/>
  <c r="F80" i="185"/>
  <c r="F30" i="186"/>
  <c r="F32" i="186"/>
  <c r="F34" i="186"/>
  <c r="F36" i="186"/>
  <c r="F74" i="186"/>
  <c r="F76" i="186"/>
  <c r="F78" i="186"/>
  <c r="F80" i="186"/>
  <c r="F30" i="187"/>
  <c r="F32" i="187"/>
  <c r="F34" i="187"/>
  <c r="D100" i="183"/>
  <c r="D129" i="183"/>
  <c r="D165" i="184"/>
  <c r="D169" i="184"/>
  <c r="D173" i="184"/>
  <c r="D177" i="184"/>
  <c r="D103" i="185"/>
  <c r="D177" i="185"/>
  <c r="D109" i="186"/>
  <c r="D112" i="186"/>
  <c r="D166" i="186"/>
  <c r="D170" i="186"/>
  <c r="D174" i="186"/>
  <c r="D177" i="186"/>
  <c r="D114" i="186"/>
  <c r="D110" i="186"/>
  <c r="D106" i="186"/>
  <c r="D102" i="186"/>
  <c r="D160" i="186"/>
  <c r="D156" i="186"/>
  <c r="D152" i="186"/>
  <c r="D148" i="186"/>
  <c r="D183" i="186"/>
  <c r="D179" i="186"/>
  <c r="D175" i="186"/>
  <c r="D168" i="191"/>
  <c r="D172" i="191"/>
  <c r="F8" i="191"/>
  <c r="F12" i="191"/>
  <c r="D108" i="184"/>
  <c r="D112" i="184"/>
  <c r="D119" i="184"/>
  <c r="D123" i="184"/>
  <c r="D131" i="184"/>
  <c r="D135" i="184"/>
  <c r="D142" i="184"/>
  <c r="D146" i="184"/>
  <c r="D150" i="184"/>
  <c r="D154" i="184"/>
  <c r="D160" i="184"/>
  <c r="D175" i="184"/>
  <c r="D184" i="185"/>
  <c r="D105" i="186"/>
  <c r="D159" i="186"/>
  <c r="D138" i="186"/>
  <c r="D130" i="186"/>
  <c r="D113" i="187"/>
  <c r="D109" i="187"/>
  <c r="D105" i="187"/>
  <c r="D101" i="187"/>
  <c r="D97" i="187"/>
  <c r="D136" i="187"/>
  <c r="D128" i="187"/>
  <c r="D155" i="187"/>
  <c r="D159" i="188"/>
  <c r="D155" i="188"/>
  <c r="D182" i="188"/>
  <c r="D178" i="188"/>
  <c r="D113" i="189"/>
  <c r="D109" i="189"/>
  <c r="D105" i="189"/>
  <c r="D101" i="189"/>
  <c r="D136" i="189"/>
  <c r="D132" i="189"/>
  <c r="D159" i="189"/>
  <c r="D155" i="189"/>
  <c r="D182" i="189"/>
  <c r="D178" i="189"/>
  <c r="D99" i="190"/>
  <c r="D103" i="190"/>
  <c r="D107" i="190"/>
  <c r="D111" i="190"/>
  <c r="D122" i="190"/>
  <c r="D126" i="190"/>
  <c r="D130" i="190"/>
  <c r="D134" i="190"/>
  <c r="D145" i="190"/>
  <c r="D149" i="190"/>
  <c r="D153" i="190"/>
  <c r="D168" i="190"/>
  <c r="D172" i="190"/>
  <c r="D136" i="190"/>
  <c r="D159" i="190"/>
  <c r="D155" i="190"/>
  <c r="D182" i="190"/>
  <c r="D178" i="190"/>
  <c r="D126" i="191"/>
  <c r="D167" i="191"/>
  <c r="D171" i="191"/>
  <c r="F36" i="187"/>
  <c r="F74" i="187"/>
  <c r="F76" i="187"/>
  <c r="F78" i="187"/>
  <c r="F80" i="187"/>
  <c r="F30" i="188"/>
  <c r="F32" i="188"/>
  <c r="F34" i="188"/>
  <c r="F36" i="188"/>
  <c r="F74" i="188"/>
  <c r="F76" i="188"/>
  <c r="F78" i="188"/>
  <c r="F80" i="188"/>
  <c r="F30" i="189"/>
  <c r="F32" i="189"/>
  <c r="F34" i="189"/>
  <c r="F36" i="189"/>
  <c r="F74" i="189"/>
  <c r="F76" i="189"/>
  <c r="F78" i="189"/>
  <c r="F80" i="189"/>
  <c r="F30" i="191"/>
  <c r="F32" i="191"/>
  <c r="F34" i="191"/>
  <c r="F36" i="191"/>
  <c r="D113" i="183"/>
  <c r="D108" i="183"/>
  <c r="D96" i="184"/>
  <c r="D100" i="184"/>
  <c r="D103" i="187"/>
  <c r="D138" i="187"/>
  <c r="D134" i="187"/>
  <c r="D157" i="187"/>
  <c r="D153" i="187"/>
  <c r="D121" i="191"/>
  <c r="D110" i="183"/>
  <c r="D113" i="185"/>
  <c r="D132" i="185"/>
  <c r="D136" i="185"/>
  <c r="D108" i="186"/>
  <c r="D154" i="186"/>
  <c r="D165" i="186"/>
  <c r="D181" i="186"/>
  <c r="D98" i="186"/>
  <c r="D137" i="186"/>
  <c r="D133" i="186"/>
  <c r="D129" i="186"/>
  <c r="D124" i="187"/>
  <c r="D166" i="187"/>
  <c r="D170" i="187"/>
  <c r="D99" i="187"/>
  <c r="D168" i="187"/>
  <c r="D127" i="191"/>
  <c r="D114" i="184"/>
  <c r="D106" i="184"/>
  <c r="D102" i="184"/>
  <c r="D137" i="184"/>
  <c r="D133" i="184"/>
  <c r="D156" i="184"/>
  <c r="D152" i="184"/>
  <c r="D179" i="184"/>
  <c r="D157" i="185"/>
  <c r="D131" i="186"/>
  <c r="D142" i="186"/>
  <c r="D146" i="186"/>
  <c r="D99" i="186"/>
  <c r="D149" i="186"/>
  <c r="D120" i="187"/>
  <c r="D151" i="187"/>
  <c r="D96" i="187"/>
  <c r="D112" i="187"/>
  <c r="D108" i="187"/>
  <c r="D104" i="187"/>
  <c r="D100" i="187"/>
  <c r="D135" i="187"/>
  <c r="D131" i="187"/>
  <c r="D158" i="187"/>
  <c r="D154" i="187"/>
  <c r="D137" i="183"/>
  <c r="D133" i="183"/>
  <c r="D160" i="183"/>
  <c r="D156" i="183"/>
  <c r="D152" i="183"/>
  <c r="D179" i="183"/>
  <c r="D175" i="183"/>
  <c r="D97" i="183"/>
  <c r="D101" i="183"/>
  <c r="D151" i="183"/>
  <c r="D155" i="183"/>
  <c r="D96" i="183"/>
  <c r="D107" i="185"/>
  <c r="D155" i="185"/>
  <c r="D180" i="185"/>
  <c r="D114" i="185"/>
  <c r="D106" i="185"/>
  <c r="D137" i="185"/>
  <c r="D133" i="185"/>
  <c r="D160" i="185"/>
  <c r="D156" i="185"/>
  <c r="D152" i="185"/>
  <c r="D179" i="185"/>
  <c r="D175" i="185"/>
  <c r="D123" i="186"/>
  <c r="D127" i="186"/>
  <c r="D135" i="186"/>
  <c r="D149" i="187"/>
  <c r="D114" i="187"/>
  <c r="D110" i="187"/>
  <c r="D106" i="187"/>
  <c r="D102" i="187"/>
  <c r="D98" i="187"/>
  <c r="D137" i="187"/>
  <c r="D133" i="187"/>
  <c r="D129" i="187"/>
  <c r="D160" i="187"/>
  <c r="D156" i="187"/>
  <c r="D152" i="187"/>
  <c r="D148" i="191"/>
  <c r="F9" i="269"/>
  <c r="F11" i="269"/>
  <c r="F11" i="279"/>
  <c r="F11" i="277"/>
  <c r="F11" i="289"/>
  <c r="F11" i="306"/>
  <c r="F189" i="183"/>
  <c r="E189" i="183" s="1"/>
  <c r="H9" i="276" s="1"/>
  <c r="H11" i="276" s="1"/>
  <c r="F11" i="302"/>
  <c r="J9" i="285"/>
  <c r="F11" i="303"/>
  <c r="F212" i="183"/>
  <c r="E212" i="183"/>
  <c r="H9" i="275" s="1"/>
  <c r="H11" i="275" s="1"/>
  <c r="F235" i="186"/>
  <c r="F189" i="186"/>
  <c r="E189" i="186" s="1"/>
  <c r="H9" i="288" s="1"/>
  <c r="H11" i="288" s="1"/>
  <c r="F189" i="187"/>
  <c r="E189" i="187" s="1"/>
  <c r="H9" i="284" s="1"/>
  <c r="F9" i="282"/>
  <c r="F11" i="282"/>
  <c r="F11" i="299"/>
  <c r="F11" i="290"/>
  <c r="J9" i="275"/>
  <c r="F11" i="272"/>
  <c r="F11" i="309"/>
  <c r="F11" i="291"/>
  <c r="F11" i="304"/>
  <c r="F52" i="184"/>
  <c r="F54" i="184"/>
  <c r="F56" i="184"/>
  <c r="F58" i="184"/>
  <c r="F52" i="185"/>
  <c r="F54" i="185"/>
  <c r="F56" i="185"/>
  <c r="F58" i="185"/>
  <c r="F52" i="186"/>
  <c r="F54" i="186"/>
  <c r="F56" i="186"/>
  <c r="F58" i="186"/>
  <c r="F52" i="187"/>
  <c r="F54" i="187"/>
  <c r="F56" i="187"/>
  <c r="F58" i="187"/>
  <c r="F52" i="188"/>
  <c r="F54" i="188"/>
  <c r="F56" i="188"/>
  <c r="F58" i="188"/>
  <c r="F52" i="189"/>
  <c r="F54" i="189"/>
  <c r="F56" i="189"/>
  <c r="F58" i="189"/>
  <c r="F52" i="191"/>
  <c r="F54" i="191"/>
  <c r="F56" i="191"/>
  <c r="F58" i="191"/>
  <c r="F258" i="184"/>
  <c r="F258" i="185"/>
  <c r="F11" i="312"/>
  <c r="F74" i="191"/>
  <c r="F76" i="191"/>
  <c r="F78" i="191"/>
  <c r="F80" i="191"/>
  <c r="F212" i="191"/>
  <c r="D120" i="191"/>
  <c r="D143" i="191"/>
  <c r="D146" i="191"/>
  <c r="D150" i="191"/>
  <c r="D166" i="191"/>
  <c r="D170" i="191"/>
  <c r="F8" i="190"/>
  <c r="F12" i="190"/>
  <c r="F30" i="190"/>
  <c r="F32" i="190"/>
  <c r="F34" i="190"/>
  <c r="F36" i="190"/>
  <c r="F74" i="190"/>
  <c r="F76" i="190"/>
  <c r="F78" i="190"/>
  <c r="F80" i="190"/>
  <c r="F52" i="190"/>
  <c r="F54" i="190"/>
  <c r="F56" i="190"/>
  <c r="F58" i="190"/>
  <c r="F11" i="297"/>
  <c r="D99" i="189"/>
  <c r="F258" i="188"/>
  <c r="J9" i="302" s="1"/>
  <c r="F258" i="189"/>
  <c r="E258" i="189" s="1"/>
  <c r="H9" i="298" s="1"/>
  <c r="H11" i="298" s="1"/>
  <c r="F11" i="301"/>
  <c r="D145" i="187"/>
  <c r="F11" i="305"/>
  <c r="D126" i="187"/>
  <c r="D96" i="186"/>
  <c r="D104" i="186"/>
  <c r="D169" i="186"/>
  <c r="D173" i="186"/>
  <c r="D100" i="186"/>
  <c r="D119" i="186"/>
  <c r="D150" i="186"/>
  <c r="D151" i="185"/>
  <c r="D145" i="185"/>
  <c r="F235" i="184"/>
  <c r="J9" i="294"/>
  <c r="F189" i="185"/>
  <c r="F235" i="183"/>
  <c r="D119" i="183"/>
  <c r="D123" i="183"/>
  <c r="D127" i="183"/>
  <c r="F189" i="184"/>
  <c r="D167" i="187"/>
  <c r="D144" i="185"/>
  <c r="D171" i="185"/>
  <c r="D144" i="183"/>
  <c r="D167" i="186"/>
  <c r="D150" i="187"/>
  <c r="D168" i="186"/>
  <c r="D147" i="191"/>
  <c r="D148" i="187"/>
  <c r="D127" i="184"/>
  <c r="D121" i="187"/>
  <c r="F212" i="189"/>
  <c r="D125" i="183"/>
  <c r="D121" i="183"/>
  <c r="F212" i="181"/>
  <c r="J9" i="283"/>
  <c r="F212" i="188"/>
  <c r="D125" i="185"/>
  <c r="D125" i="186"/>
  <c r="D121" i="186"/>
  <c r="F119" i="186" s="1"/>
  <c r="H19" i="287" s="1"/>
  <c r="H21" i="287" s="1"/>
  <c r="D169" i="191"/>
  <c r="D123" i="191"/>
  <c r="D144" i="191"/>
  <c r="D165" i="191"/>
  <c r="D173" i="191"/>
  <c r="F212" i="187"/>
  <c r="D145" i="186"/>
  <c r="D120" i="185"/>
  <c r="D149" i="185"/>
  <c r="F212" i="185"/>
  <c r="E212" i="185" s="1"/>
  <c r="H9" i="291" s="1"/>
  <c r="H11" i="291" s="1"/>
  <c r="D145" i="183"/>
  <c r="D125" i="184"/>
  <c r="D144" i="184"/>
  <c r="D171" i="184"/>
  <c r="D174" i="188"/>
  <c r="D170" i="188"/>
  <c r="D166" i="188"/>
  <c r="D128" i="189"/>
  <c r="D124" i="189"/>
  <c r="D120" i="189"/>
  <c r="D151" i="189"/>
  <c r="D147" i="189"/>
  <c r="D143" i="189"/>
  <c r="D174" i="189"/>
  <c r="D170" i="189"/>
  <c r="D166" i="189"/>
  <c r="D174" i="190"/>
  <c r="F258" i="183"/>
  <c r="E258" i="183" s="1"/>
  <c r="D125" i="187"/>
  <c r="D144" i="187"/>
  <c r="D171" i="187"/>
  <c r="F212" i="190"/>
  <c r="E212" i="190" s="1"/>
  <c r="D171" i="183"/>
  <c r="D121" i="185"/>
  <c r="D144" i="186"/>
  <c r="D171" i="186"/>
  <c r="D119" i="187"/>
  <c r="D127" i="187"/>
  <c r="D123" i="187"/>
  <c r="D142" i="187"/>
  <c r="D146" i="187"/>
  <c r="D165" i="187"/>
  <c r="D169" i="187"/>
  <c r="F212" i="184"/>
  <c r="F212" i="186"/>
  <c r="F235" i="187"/>
  <c r="F258" i="191"/>
  <c r="F189" i="191"/>
  <c r="J9" i="313" s="1"/>
  <c r="F235" i="191"/>
  <c r="J9" i="311" s="1"/>
  <c r="F258" i="190"/>
  <c r="J9" i="308" s="1"/>
  <c r="F189" i="190"/>
  <c r="F235" i="190"/>
  <c r="J9" i="307" s="1"/>
  <c r="F189" i="189"/>
  <c r="F235" i="189"/>
  <c r="J9" i="299" s="1"/>
  <c r="F189" i="188"/>
  <c r="F235" i="188"/>
  <c r="E235" i="188" s="1"/>
  <c r="F258" i="187"/>
  <c r="F235" i="185"/>
  <c r="E235" i="185" s="1"/>
  <c r="H9" i="290" s="1"/>
  <c r="F15" i="181"/>
  <c r="F14" i="181"/>
  <c r="F12" i="181"/>
  <c r="F11" i="181"/>
  <c r="F10" i="181"/>
  <c r="F8" i="181"/>
  <c r="F7" i="181"/>
  <c r="F8" i="183"/>
  <c r="F12" i="183"/>
  <c r="F8" i="184"/>
  <c r="F12" i="184"/>
  <c r="F8" i="185"/>
  <c r="F12" i="185"/>
  <c r="F8" i="186"/>
  <c r="F12" i="186"/>
  <c r="F8" i="187"/>
  <c r="F12" i="187"/>
  <c r="F8" i="188"/>
  <c r="F12" i="188"/>
  <c r="F8" i="189"/>
  <c r="F12" i="189"/>
  <c r="D99" i="183"/>
  <c r="D102" i="183"/>
  <c r="D105" i="183"/>
  <c r="D143" i="183"/>
  <c r="D149" i="183"/>
  <c r="D159" i="183"/>
  <c r="D135" i="183"/>
  <c r="D131" i="183"/>
  <c r="D142" i="183"/>
  <c r="D158" i="183"/>
  <c r="D154" i="183"/>
  <c r="D150" i="183"/>
  <c r="D165" i="183"/>
  <c r="D181" i="183"/>
  <c r="D177" i="183"/>
  <c r="D173" i="183"/>
  <c r="D169" i="183"/>
  <c r="D121" i="184"/>
  <c r="D99" i="185"/>
  <c r="D102" i="185"/>
  <c r="D105" i="185"/>
  <c r="D115" i="185"/>
  <c r="D124" i="185"/>
  <c r="D134" i="185"/>
  <c r="D143" i="185"/>
  <c r="D153" i="185"/>
  <c r="D159" i="185"/>
  <c r="D172" i="185"/>
  <c r="D178" i="185"/>
  <c r="D161" i="188"/>
  <c r="D157" i="188"/>
  <c r="D153" i="188"/>
  <c r="D184" i="188"/>
  <c r="D180" i="188"/>
  <c r="D176" i="188"/>
  <c r="D172" i="188"/>
  <c r="D168" i="188"/>
  <c r="D97" i="189"/>
  <c r="D115" i="189"/>
  <c r="D111" i="189"/>
  <c r="D107" i="189"/>
  <c r="D103" i="189"/>
  <c r="D138" i="189"/>
  <c r="D134" i="189"/>
  <c r="D130" i="189"/>
  <c r="D126" i="189"/>
  <c r="D122" i="189"/>
  <c r="D161" i="189"/>
  <c r="D157" i="189"/>
  <c r="D153" i="189"/>
  <c r="D149" i="189"/>
  <c r="D145" i="189"/>
  <c r="D184" i="189"/>
  <c r="D180" i="189"/>
  <c r="D176" i="189"/>
  <c r="D172" i="189"/>
  <c r="D168" i="189"/>
  <c r="D97" i="190"/>
  <c r="D101" i="190"/>
  <c r="D105" i="190"/>
  <c r="D109" i="190"/>
  <c r="D113" i="190"/>
  <c r="D120" i="190"/>
  <c r="D124" i="190"/>
  <c r="D128" i="190"/>
  <c r="D132" i="190"/>
  <c r="D143" i="190"/>
  <c r="D147" i="190"/>
  <c r="D151" i="190"/>
  <c r="D166" i="190"/>
  <c r="D170" i="190"/>
  <c r="D115" i="190"/>
  <c r="D138" i="190"/>
  <c r="D161" i="190"/>
  <c r="D157" i="190"/>
  <c r="D184" i="190"/>
  <c r="D180" i="190"/>
  <c r="D176" i="190"/>
  <c r="D98" i="183"/>
  <c r="D98" i="184"/>
  <c r="D98" i="185"/>
  <c r="D110" i="184"/>
  <c r="D129" i="184"/>
  <c r="D148" i="184"/>
  <c r="D183" i="184"/>
  <c r="D167" i="184"/>
  <c r="D110" i="185"/>
  <c r="D129" i="185"/>
  <c r="D148" i="185"/>
  <c r="D183" i="185"/>
  <c r="D167" i="185"/>
  <c r="F13" i="181"/>
  <c r="F9" i="181"/>
  <c r="D106" i="183"/>
  <c r="D109" i="183"/>
  <c r="D147" i="183"/>
  <c r="D109" i="185"/>
  <c r="D128" i="185"/>
  <c r="D147" i="185"/>
  <c r="D166" i="185"/>
  <c r="D182" i="185"/>
  <c r="D184" i="187"/>
  <c r="D182" i="187"/>
  <c r="D180" i="187"/>
  <c r="D178" i="187"/>
  <c r="D176" i="187"/>
  <c r="D174" i="187"/>
  <c r="D172" i="187"/>
  <c r="D115" i="188"/>
  <c r="D113" i="188"/>
  <c r="D111" i="188"/>
  <c r="D109" i="188"/>
  <c r="D107" i="188"/>
  <c r="D105" i="188"/>
  <c r="D103" i="188"/>
  <c r="D101" i="188"/>
  <c r="D99" i="188"/>
  <c r="D97" i="188"/>
  <c r="D138" i="188"/>
  <c r="D136" i="188"/>
  <c r="D134" i="188"/>
  <c r="D132" i="188"/>
  <c r="D130" i="188"/>
  <c r="D128" i="188"/>
  <c r="D126" i="188"/>
  <c r="D124" i="188"/>
  <c r="D122" i="188"/>
  <c r="D120" i="188"/>
  <c r="F119" i="188" s="1"/>
  <c r="H19" i="304" s="1"/>
  <c r="H21" i="304" s="1"/>
  <c r="D151" i="188"/>
  <c r="D149" i="188"/>
  <c r="D147" i="188"/>
  <c r="D145" i="188"/>
  <c r="D143" i="188"/>
  <c r="D142" i="181"/>
  <c r="D161" i="181"/>
  <c r="D160" i="181"/>
  <c r="D159" i="181"/>
  <c r="D158" i="181"/>
  <c r="D157" i="181"/>
  <c r="D156" i="181"/>
  <c r="D155" i="181"/>
  <c r="D154" i="181"/>
  <c r="D153" i="181"/>
  <c r="D152" i="181"/>
  <c r="D151" i="181"/>
  <c r="D150" i="181"/>
  <c r="D149" i="181"/>
  <c r="D148" i="181"/>
  <c r="D147" i="181"/>
  <c r="D146" i="181"/>
  <c r="D145" i="181"/>
  <c r="D144" i="181"/>
  <c r="D143" i="181"/>
  <c r="D138" i="183"/>
  <c r="D136" i="183"/>
  <c r="D134" i="183"/>
  <c r="D132" i="183"/>
  <c r="D130" i="183"/>
  <c r="D128" i="183"/>
  <c r="D126" i="183"/>
  <c r="D124" i="183"/>
  <c r="D122" i="183"/>
  <c r="D120" i="183"/>
  <c r="D184" i="183"/>
  <c r="D182" i="183"/>
  <c r="D180" i="183"/>
  <c r="D178" i="183"/>
  <c r="D176" i="183"/>
  <c r="D174" i="183"/>
  <c r="D172" i="183"/>
  <c r="D170" i="183"/>
  <c r="D168" i="183"/>
  <c r="D166" i="183"/>
  <c r="D115" i="184"/>
  <c r="D113" i="184"/>
  <c r="D111" i="184"/>
  <c r="D109" i="184"/>
  <c r="D107" i="184"/>
  <c r="D105" i="184"/>
  <c r="D103" i="184"/>
  <c r="D101" i="184"/>
  <c r="D99" i="184"/>
  <c r="D97" i="184"/>
  <c r="D138" i="184"/>
  <c r="D136" i="184"/>
  <c r="D134" i="184"/>
  <c r="D132" i="184"/>
  <c r="D130" i="184"/>
  <c r="D128" i="184"/>
  <c r="D126" i="184"/>
  <c r="D124" i="184"/>
  <c r="D122" i="184"/>
  <c r="D120" i="184"/>
  <c r="D161" i="184"/>
  <c r="D159" i="184"/>
  <c r="D157" i="184"/>
  <c r="D155" i="184"/>
  <c r="D153" i="184"/>
  <c r="D151" i="184"/>
  <c r="D149" i="184"/>
  <c r="D147" i="184"/>
  <c r="D145" i="184"/>
  <c r="D143" i="184"/>
  <c r="D184" i="184"/>
  <c r="D182" i="184"/>
  <c r="D180" i="184"/>
  <c r="D178" i="184"/>
  <c r="D176" i="184"/>
  <c r="D174" i="184"/>
  <c r="D172" i="184"/>
  <c r="D170" i="184"/>
  <c r="D168" i="184"/>
  <c r="D166" i="184"/>
  <c r="D96" i="191"/>
  <c r="F96" i="191" s="1"/>
  <c r="H19" i="313" s="1"/>
  <c r="H21" i="313" s="1"/>
  <c r="F30" i="183"/>
  <c r="F32" i="183"/>
  <c r="F34" i="183"/>
  <c r="F36" i="183"/>
  <c r="F52" i="183"/>
  <c r="F54" i="183"/>
  <c r="F56" i="183"/>
  <c r="F58" i="183"/>
  <c r="E142" i="183"/>
  <c r="F19" i="274"/>
  <c r="L19" i="274" s="1"/>
  <c r="E165" i="185"/>
  <c r="F19" i="289"/>
  <c r="F21" i="289" s="1"/>
  <c r="E165" i="187"/>
  <c r="F19" i="306"/>
  <c r="L19" i="306" s="1"/>
  <c r="E165" i="189"/>
  <c r="F19" i="298"/>
  <c r="F21" i="298" s="1"/>
  <c r="E142" i="181"/>
  <c r="E165" i="184"/>
  <c r="F19" i="293" s="1"/>
  <c r="F21" i="293" s="1"/>
  <c r="E165" i="186"/>
  <c r="F19" i="285" s="1"/>
  <c r="L19" i="285" s="1"/>
  <c r="E165" i="188"/>
  <c r="F19" i="302" s="1"/>
  <c r="F21" i="302" s="1"/>
  <c r="E165" i="190"/>
  <c r="F19" i="308" s="1"/>
  <c r="F21" i="308" s="1"/>
  <c r="E142" i="191"/>
  <c r="F19" i="311" s="1"/>
  <c r="F21" i="311" s="1"/>
  <c r="E96" i="181"/>
  <c r="E96" i="183"/>
  <c r="F19" i="276" s="1"/>
  <c r="L19" i="276" s="1"/>
  <c r="E119" i="184"/>
  <c r="F19" i="295" s="1"/>
  <c r="E119" i="185"/>
  <c r="F19" i="291" s="1"/>
  <c r="E119" i="186"/>
  <c r="F19" i="287" s="1"/>
  <c r="F21" i="287" s="1"/>
  <c r="E119" i="187"/>
  <c r="F19" i="272" s="1"/>
  <c r="E119" i="188"/>
  <c r="F19" i="304" s="1"/>
  <c r="L19" i="304" s="1"/>
  <c r="E119" i="189"/>
  <c r="F19" i="300" s="1"/>
  <c r="F21" i="300" s="1"/>
  <c r="E119" i="190"/>
  <c r="F19" i="309" s="1"/>
  <c r="E96" i="191"/>
  <c r="F19" i="313" s="1"/>
  <c r="F74" i="183"/>
  <c r="F76" i="183"/>
  <c r="F78" i="183"/>
  <c r="F80" i="183"/>
  <c r="F6" i="185"/>
  <c r="G6" i="185" s="1"/>
  <c r="F28" i="185"/>
  <c r="F50" i="185"/>
  <c r="F72" i="185"/>
  <c r="F6" i="186"/>
  <c r="F28" i="186"/>
  <c r="F50" i="186"/>
  <c r="F72" i="186"/>
  <c r="F6" i="187"/>
  <c r="F28" i="187"/>
  <c r="F50" i="187"/>
  <c r="F72" i="187"/>
  <c r="F6" i="188"/>
  <c r="F28" i="188"/>
  <c r="F50" i="188"/>
  <c r="F72" i="188"/>
  <c r="F6" i="189"/>
  <c r="G6" i="189" s="1"/>
  <c r="F28" i="189"/>
  <c r="F50" i="189"/>
  <c r="F72" i="189"/>
  <c r="F6" i="190"/>
  <c r="F28" i="190"/>
  <c r="F50" i="190"/>
  <c r="F72" i="190"/>
  <c r="F6" i="191"/>
  <c r="F28" i="191"/>
  <c r="F50" i="191"/>
  <c r="F72" i="191"/>
  <c r="E119" i="181"/>
  <c r="F19" i="283" s="1"/>
  <c r="L19" i="283" s="1"/>
  <c r="E165" i="181"/>
  <c r="F19" i="281" s="1"/>
  <c r="E119" i="183"/>
  <c r="F19" i="275" s="1"/>
  <c r="F21" i="275" s="1"/>
  <c r="E165" i="183"/>
  <c r="F19" i="273"/>
  <c r="F21" i="273" s="1"/>
  <c r="E142" i="184"/>
  <c r="F19" i="294"/>
  <c r="F21" i="294" s="1"/>
  <c r="E96" i="184"/>
  <c r="F19" i="296"/>
  <c r="E142" i="185"/>
  <c r="F19" i="290"/>
  <c r="E96" i="185"/>
  <c r="F19" i="292"/>
  <c r="L19" i="292" s="1"/>
  <c r="E142" i="186"/>
  <c r="F19" i="286"/>
  <c r="L19" i="286" s="1"/>
  <c r="E96" i="186"/>
  <c r="F19" i="288"/>
  <c r="L19" i="288" s="1"/>
  <c r="E142" i="187"/>
  <c r="F19" i="271"/>
  <c r="E96" i="187"/>
  <c r="F19" i="284"/>
  <c r="L19" i="284" s="1"/>
  <c r="E142" i="188"/>
  <c r="F19" i="303"/>
  <c r="F21" i="303" s="1"/>
  <c r="E96" i="188"/>
  <c r="F19" i="305"/>
  <c r="E142" i="189"/>
  <c r="F19" i="299"/>
  <c r="E96" i="189"/>
  <c r="F19" i="301"/>
  <c r="F21" i="301" s="1"/>
  <c r="E142" i="190"/>
  <c r="F19" i="307"/>
  <c r="L19" i="307" s="1"/>
  <c r="E96" i="190"/>
  <c r="F19" i="297"/>
  <c r="F21" i="297" s="1"/>
  <c r="F6" i="184"/>
  <c r="F28" i="184"/>
  <c r="F50" i="184"/>
  <c r="F72" i="184"/>
  <c r="D165" i="181"/>
  <c r="D184" i="181"/>
  <c r="D183" i="181"/>
  <c r="D182" i="181"/>
  <c r="D181" i="181"/>
  <c r="D180" i="181"/>
  <c r="D179" i="181"/>
  <c r="D178" i="181"/>
  <c r="D177" i="181"/>
  <c r="D176" i="181"/>
  <c r="D175" i="181"/>
  <c r="D174" i="181"/>
  <c r="D173" i="181"/>
  <c r="D172" i="181"/>
  <c r="D171" i="181"/>
  <c r="D170" i="181"/>
  <c r="D169" i="181"/>
  <c r="D168" i="181"/>
  <c r="D167" i="181"/>
  <c r="D166" i="181"/>
  <c r="F165" i="181" s="1"/>
  <c r="D115" i="183"/>
  <c r="D115" i="181"/>
  <c r="D114" i="181"/>
  <c r="D113" i="181"/>
  <c r="D112" i="181"/>
  <c r="D111" i="181"/>
  <c r="D110" i="181"/>
  <c r="D109" i="181"/>
  <c r="D108" i="181"/>
  <c r="D107" i="181"/>
  <c r="D106" i="181"/>
  <c r="D105" i="181"/>
  <c r="D104" i="181"/>
  <c r="D103" i="181"/>
  <c r="D102" i="181"/>
  <c r="D101" i="181"/>
  <c r="D100" i="181"/>
  <c r="D99" i="181"/>
  <c r="D98" i="181"/>
  <c r="F119" i="181"/>
  <c r="H19" i="283" s="1"/>
  <c r="H21" i="283" s="1"/>
  <c r="D96" i="181"/>
  <c r="D97" i="181"/>
  <c r="D50" i="180"/>
  <c r="F73" i="191"/>
  <c r="F75" i="191"/>
  <c r="F77" i="191"/>
  <c r="F79" i="191"/>
  <c r="F81" i="191"/>
  <c r="D28" i="180"/>
  <c r="D72" i="180"/>
  <c r="F6" i="183"/>
  <c r="F28" i="183"/>
  <c r="F50" i="183"/>
  <c r="F7" i="183"/>
  <c r="F9" i="183"/>
  <c r="F11" i="183"/>
  <c r="F13" i="183"/>
  <c r="F15" i="183"/>
  <c r="F29" i="183"/>
  <c r="F31" i="183"/>
  <c r="F33" i="183"/>
  <c r="F35" i="183"/>
  <c r="F37" i="183"/>
  <c r="F51" i="183"/>
  <c r="F53" i="183"/>
  <c r="F55" i="183"/>
  <c r="F57" i="183"/>
  <c r="F59" i="183"/>
  <c r="F73" i="183"/>
  <c r="F75" i="183"/>
  <c r="F77" i="183"/>
  <c r="F79" i="183"/>
  <c r="F81" i="183"/>
  <c r="F7" i="184"/>
  <c r="F9" i="184"/>
  <c r="F11" i="184"/>
  <c r="F13" i="184"/>
  <c r="F15" i="184"/>
  <c r="F29" i="184"/>
  <c r="F31" i="184"/>
  <c r="F33" i="184"/>
  <c r="F35" i="184"/>
  <c r="F37" i="184"/>
  <c r="F51" i="184"/>
  <c r="F53" i="184"/>
  <c r="F55" i="184"/>
  <c r="F57" i="184"/>
  <c r="F59" i="184"/>
  <c r="F73" i="184"/>
  <c r="F75" i="184"/>
  <c r="F77" i="184"/>
  <c r="F79" i="184"/>
  <c r="F81" i="184"/>
  <c r="F7" i="185"/>
  <c r="F9" i="185"/>
  <c r="F11" i="185"/>
  <c r="F13" i="185"/>
  <c r="F15" i="185"/>
  <c r="F29" i="185"/>
  <c r="F31" i="185"/>
  <c r="F33" i="185"/>
  <c r="F35" i="185"/>
  <c r="F37" i="185"/>
  <c r="F51" i="185"/>
  <c r="F53" i="185"/>
  <c r="F55" i="185"/>
  <c r="F57" i="185"/>
  <c r="F59" i="185"/>
  <c r="F73" i="185"/>
  <c r="F75" i="185"/>
  <c r="F77" i="185"/>
  <c r="F79" i="185"/>
  <c r="F81" i="185"/>
  <c r="F7" i="186"/>
  <c r="F9" i="186"/>
  <c r="F11" i="186"/>
  <c r="F13" i="186"/>
  <c r="F15" i="186"/>
  <c r="F29" i="186"/>
  <c r="F31" i="186"/>
  <c r="F33" i="186"/>
  <c r="F35" i="186"/>
  <c r="F37" i="186"/>
  <c r="F51" i="186"/>
  <c r="F53" i="186"/>
  <c r="F55" i="186"/>
  <c r="F57" i="186"/>
  <c r="F59" i="186"/>
  <c r="F73" i="186"/>
  <c r="F75" i="186"/>
  <c r="F77" i="186"/>
  <c r="F79" i="186"/>
  <c r="F81" i="186"/>
  <c r="F7" i="187"/>
  <c r="F9" i="187"/>
  <c r="F11" i="187"/>
  <c r="F13" i="187"/>
  <c r="F15" i="187"/>
  <c r="F29" i="187"/>
  <c r="F31" i="187"/>
  <c r="F33" i="187"/>
  <c r="F35" i="187"/>
  <c r="F37" i="187"/>
  <c r="F51" i="187"/>
  <c r="F53" i="187"/>
  <c r="F55" i="187"/>
  <c r="F57" i="187"/>
  <c r="F59" i="187"/>
  <c r="F73" i="187"/>
  <c r="F75" i="187"/>
  <c r="F77" i="187"/>
  <c r="F79" i="187"/>
  <c r="F81" i="187"/>
  <c r="F7" i="188"/>
  <c r="F9" i="188"/>
  <c r="F11" i="188"/>
  <c r="F13" i="188"/>
  <c r="F15" i="188"/>
  <c r="F29" i="188"/>
  <c r="F31" i="188"/>
  <c r="F33" i="188"/>
  <c r="F35" i="188"/>
  <c r="F37" i="188"/>
  <c r="F51" i="188"/>
  <c r="F53" i="188"/>
  <c r="F55" i="188"/>
  <c r="F57" i="188"/>
  <c r="F59" i="188"/>
  <c r="F73" i="188"/>
  <c r="F75" i="188"/>
  <c r="F77" i="188"/>
  <c r="F79" i="188"/>
  <c r="F81" i="188"/>
  <c r="F7" i="189"/>
  <c r="F9" i="189"/>
  <c r="F11" i="189"/>
  <c r="F13" i="189"/>
  <c r="F15" i="189"/>
  <c r="F29" i="189"/>
  <c r="F31" i="189"/>
  <c r="F33" i="189"/>
  <c r="F35" i="189"/>
  <c r="F37" i="189"/>
  <c r="F51" i="189"/>
  <c r="F53" i="189"/>
  <c r="F55" i="189"/>
  <c r="F57" i="189"/>
  <c r="F59" i="189"/>
  <c r="F73" i="189"/>
  <c r="F75" i="189"/>
  <c r="F77" i="189"/>
  <c r="F79" i="189"/>
  <c r="F81" i="189"/>
  <c r="F7" i="190"/>
  <c r="F9" i="190"/>
  <c r="F11" i="190"/>
  <c r="F13" i="190"/>
  <c r="F15" i="190"/>
  <c r="F29" i="190"/>
  <c r="F31" i="190"/>
  <c r="F33" i="190"/>
  <c r="F35" i="190"/>
  <c r="F37" i="190"/>
  <c r="F51" i="190"/>
  <c r="F53" i="190"/>
  <c r="F55" i="190"/>
  <c r="F57" i="190"/>
  <c r="F59" i="190"/>
  <c r="F73" i="190"/>
  <c r="F75" i="190"/>
  <c r="F77" i="190"/>
  <c r="F79" i="190"/>
  <c r="F81" i="190"/>
  <c r="F7" i="191"/>
  <c r="F9" i="191"/>
  <c r="F11" i="191"/>
  <c r="F13" i="191"/>
  <c r="F15" i="191"/>
  <c r="F29" i="191"/>
  <c r="F31" i="191"/>
  <c r="F33" i="191"/>
  <c r="F35" i="191"/>
  <c r="F37" i="191"/>
  <c r="F51" i="191"/>
  <c r="F53" i="191"/>
  <c r="F55" i="191"/>
  <c r="F57" i="191"/>
  <c r="F59" i="191"/>
  <c r="F72" i="183"/>
  <c r="G72" i="183" s="1"/>
  <c r="F59" i="181"/>
  <c r="F57" i="181"/>
  <c r="F55" i="181"/>
  <c r="F53" i="181"/>
  <c r="F51" i="181"/>
  <c r="F37" i="181"/>
  <c r="F35" i="181"/>
  <c r="F33" i="181"/>
  <c r="F31" i="181"/>
  <c r="F29" i="181"/>
  <c r="F81" i="181"/>
  <c r="F79" i="181"/>
  <c r="F77" i="181"/>
  <c r="F75" i="181"/>
  <c r="F73" i="181"/>
  <c r="F28" i="181"/>
  <c r="F36" i="181"/>
  <c r="F34" i="181"/>
  <c r="F32" i="181"/>
  <c r="F30" i="181"/>
  <c r="F50" i="181"/>
  <c r="F58" i="181"/>
  <c r="F56" i="181"/>
  <c r="F54" i="181"/>
  <c r="F52" i="181"/>
  <c r="F72" i="181"/>
  <c r="F80" i="181"/>
  <c r="F78" i="181"/>
  <c r="F76" i="181"/>
  <c r="F74" i="181"/>
  <c r="F6" i="181"/>
  <c r="G6" i="181" s="1"/>
  <c r="D74" i="180"/>
  <c r="D52" i="180"/>
  <c r="D54" i="180" s="1"/>
  <c r="D30" i="180"/>
  <c r="D32" i="180" s="1"/>
  <c r="D8" i="180"/>
  <c r="D10" i="180" s="1"/>
  <c r="D6" i="180"/>
  <c r="E8" i="180" s="1"/>
  <c r="J9" i="288"/>
  <c r="F119" i="184"/>
  <c r="H19" i="295" s="1"/>
  <c r="H21" i="295" s="1"/>
  <c r="J9" i="276"/>
  <c r="F96" i="187"/>
  <c r="H19" i="284" s="1"/>
  <c r="H21" i="284" s="1"/>
  <c r="J9" i="284"/>
  <c r="L9" i="284"/>
  <c r="F142" i="186"/>
  <c r="H19" i="286" s="1"/>
  <c r="H21" i="286" s="1"/>
  <c r="E235" i="184"/>
  <c r="H9" i="294" s="1"/>
  <c r="H11" i="294" s="1"/>
  <c r="F165" i="184"/>
  <c r="H19" i="293" s="1"/>
  <c r="H21" i="293" s="1"/>
  <c r="F142" i="188"/>
  <c r="H19" i="303" s="1"/>
  <c r="H21" i="303" s="1"/>
  <c r="E258" i="188"/>
  <c r="H9" i="302" s="1"/>
  <c r="H11" i="302"/>
  <c r="F96" i="189"/>
  <c r="H19" i="301" s="1"/>
  <c r="H21" i="301" s="1"/>
  <c r="F21" i="279"/>
  <c r="F21" i="278"/>
  <c r="F21" i="280"/>
  <c r="L9" i="285"/>
  <c r="E235" i="191"/>
  <c r="H9" i="311" s="1"/>
  <c r="H11" i="311" s="1"/>
  <c r="E258" i="184"/>
  <c r="H9" i="293" s="1"/>
  <c r="J9" i="293"/>
  <c r="L19" i="310"/>
  <c r="L9" i="298"/>
  <c r="L19" i="293"/>
  <c r="E258" i="190"/>
  <c r="H9" i="308" s="1"/>
  <c r="H11" i="308" s="1"/>
  <c r="E258" i="185"/>
  <c r="H9" i="289" s="1"/>
  <c r="J9" i="289"/>
  <c r="F21" i="285"/>
  <c r="F21" i="306"/>
  <c r="E258" i="191"/>
  <c r="H9" i="310" s="1"/>
  <c r="J9" i="310"/>
  <c r="H9" i="273"/>
  <c r="H11" i="273" s="1"/>
  <c r="L9" i="269"/>
  <c r="E235" i="190"/>
  <c r="H9" i="307" s="1"/>
  <c r="H11" i="307" s="1"/>
  <c r="L9" i="302"/>
  <c r="L9" i="275"/>
  <c r="F21" i="286"/>
  <c r="J9" i="290"/>
  <c r="E235" i="186"/>
  <c r="H9" i="286" s="1"/>
  <c r="J9" i="286"/>
  <c r="F19" i="282"/>
  <c r="F21" i="282" s="1"/>
  <c r="F21" i="274"/>
  <c r="H9" i="303"/>
  <c r="F11" i="307"/>
  <c r="E235" i="189"/>
  <c r="H9" i="299" s="1"/>
  <c r="H11" i="299" s="1"/>
  <c r="E235" i="187"/>
  <c r="H9" i="271" s="1"/>
  <c r="J9" i="271"/>
  <c r="F11" i="311"/>
  <c r="F21" i="304"/>
  <c r="E212" i="188"/>
  <c r="H9" i="304" s="1"/>
  <c r="J9" i="304"/>
  <c r="E212" i="181"/>
  <c r="H9" i="283" s="1"/>
  <c r="H11" i="283" s="1"/>
  <c r="L19" i="300"/>
  <c r="F21" i="283"/>
  <c r="E212" i="184"/>
  <c r="H9" i="295" s="1"/>
  <c r="H11" i="295" s="1"/>
  <c r="J9" i="295"/>
  <c r="J9" i="291"/>
  <c r="L9" i="272"/>
  <c r="F21" i="272"/>
  <c r="H9" i="309"/>
  <c r="H11" i="309" s="1"/>
  <c r="E212" i="191"/>
  <c r="H9" i="312" s="1"/>
  <c r="H11" i="312" s="1"/>
  <c r="J9" i="312"/>
  <c r="L19" i="275"/>
  <c r="F21" i="281"/>
  <c r="F21" i="309"/>
  <c r="E212" i="186"/>
  <c r="H9" i="287" s="1"/>
  <c r="H11" i="287" s="1"/>
  <c r="J9" i="287"/>
  <c r="L9" i="282"/>
  <c r="L19" i="312"/>
  <c r="F21" i="313"/>
  <c r="L19" i="313"/>
  <c r="E189" i="191"/>
  <c r="H9" i="313" s="1"/>
  <c r="H11" i="313" s="1"/>
  <c r="F165" i="190"/>
  <c r="H19" i="308" s="1"/>
  <c r="H21" i="308" s="1"/>
  <c r="E189" i="190"/>
  <c r="H9" i="297" s="1"/>
  <c r="J9" i="297"/>
  <c r="L19" i="301"/>
  <c r="E189" i="189"/>
  <c r="H9" i="301" s="1"/>
  <c r="J9" i="301"/>
  <c r="F165" i="188"/>
  <c r="H19" i="302" s="1"/>
  <c r="H21" i="302" s="1"/>
  <c r="E189" i="188"/>
  <c r="H9" i="305" s="1"/>
  <c r="H11" i="305" s="1"/>
  <c r="J9" i="305"/>
  <c r="F21" i="284"/>
  <c r="H11" i="284"/>
  <c r="F21" i="288"/>
  <c r="F21" i="292"/>
  <c r="E189" i="185"/>
  <c r="H9" i="292" s="1"/>
  <c r="H11" i="292" s="1"/>
  <c r="J9" i="292"/>
  <c r="L9" i="276"/>
  <c r="E189" i="184"/>
  <c r="H9" i="296" s="1"/>
  <c r="J9" i="296"/>
  <c r="F21" i="276"/>
  <c r="H19" i="281"/>
  <c r="H21" i="281" s="1"/>
  <c r="F19" i="269"/>
  <c r="G50" i="183"/>
  <c r="G30" i="188"/>
  <c r="G32" i="188" s="1"/>
  <c r="G30" i="186"/>
  <c r="G32" i="186" s="1"/>
  <c r="G74" i="184"/>
  <c r="G76" i="184" s="1"/>
  <c r="G6" i="183"/>
  <c r="G74" i="189"/>
  <c r="G76" i="189" s="1"/>
  <c r="G74" i="187"/>
  <c r="G74" i="185"/>
  <c r="G76" i="185" s="1"/>
  <c r="G6" i="184"/>
  <c r="G50" i="190"/>
  <c r="G50" i="189"/>
  <c r="G50" i="188"/>
  <c r="G50" i="187"/>
  <c r="G50" i="186"/>
  <c r="G50" i="185"/>
  <c r="G74" i="183"/>
  <c r="G76" i="183" s="1"/>
  <c r="G72" i="191"/>
  <c r="G6" i="191"/>
  <c r="G8" i="191"/>
  <c r="G10" i="191" s="1"/>
  <c r="K8" i="191" s="1"/>
  <c r="G72" i="190"/>
  <c r="G8" i="190"/>
  <c r="G10" i="190" s="1"/>
  <c r="G72" i="189"/>
  <c r="H74" i="189" s="1"/>
  <c r="G8" i="189"/>
  <c r="G52" i="188"/>
  <c r="G54" i="188" s="1"/>
  <c r="G28" i="188"/>
  <c r="K30" i="188" s="1"/>
  <c r="M28" i="188" s="1"/>
  <c r="H14" i="304" s="1"/>
  <c r="H16" i="304" s="1"/>
  <c r="G8" i="188"/>
  <c r="G10" i="188" s="1"/>
  <c r="G72" i="187"/>
  <c r="G28" i="187"/>
  <c r="G72" i="186"/>
  <c r="G8" i="186"/>
  <c r="G10" i="186" s="1"/>
  <c r="G72" i="185"/>
  <c r="G8" i="185"/>
  <c r="G10" i="185" s="1"/>
  <c r="K8" i="185" s="1"/>
  <c r="M6" i="185" s="1"/>
  <c r="G72" i="184"/>
  <c r="G52" i="184"/>
  <c r="G54" i="184" s="1"/>
  <c r="G28" i="184"/>
  <c r="G8" i="184"/>
  <c r="G28" i="183"/>
  <c r="G8" i="183"/>
  <c r="G30" i="191"/>
  <c r="G32" i="191" s="1"/>
  <c r="G28" i="181"/>
  <c r="G52" i="181"/>
  <c r="G54" i="181" s="1"/>
  <c r="G74" i="181"/>
  <c r="G76" i="181" s="1"/>
  <c r="G30" i="181"/>
  <c r="G32" i="181" s="1"/>
  <c r="G50" i="181"/>
  <c r="G8" i="181"/>
  <c r="G10" i="181" s="1"/>
  <c r="K8" i="181" s="1"/>
  <c r="F74" i="180"/>
  <c r="F52" i="180"/>
  <c r="F30" i="180"/>
  <c r="J8" i="191"/>
  <c r="H8" i="191"/>
  <c r="L19" i="272"/>
  <c r="L19" i="287"/>
  <c r="J8" i="185"/>
  <c r="L19" i="303"/>
  <c r="L19" i="297"/>
  <c r="L19" i="309"/>
  <c r="L19" i="294"/>
  <c r="L9" i="307"/>
  <c r="L19" i="282"/>
  <c r="H11" i="310"/>
  <c r="L9" i="310"/>
  <c r="H11" i="289"/>
  <c r="L9" i="289"/>
  <c r="H11" i="293"/>
  <c r="L19" i="273"/>
  <c r="L19" i="308"/>
  <c r="L19" i="302"/>
  <c r="L9" i="273"/>
  <c r="L9" i="306"/>
  <c r="L9" i="308"/>
  <c r="L9" i="299"/>
  <c r="F21" i="307"/>
  <c r="H11" i="271"/>
  <c r="L9" i="271"/>
  <c r="H11" i="286"/>
  <c r="L9" i="286"/>
  <c r="H11" i="290"/>
  <c r="L9" i="290"/>
  <c r="H11" i="303"/>
  <c r="L9" i="303"/>
  <c r="L19" i="311"/>
  <c r="I8" i="185"/>
  <c r="L6" i="185" s="1"/>
  <c r="I30" i="188"/>
  <c r="L9" i="312"/>
  <c r="L9" i="300"/>
  <c r="L19" i="281"/>
  <c r="L9" i="291"/>
  <c r="L9" i="287"/>
  <c r="L9" i="309"/>
  <c r="L9" i="283"/>
  <c r="H11" i="304"/>
  <c r="L9" i="304"/>
  <c r="L9" i="295"/>
  <c r="L9" i="313"/>
  <c r="H11" i="297"/>
  <c r="L9" i="297"/>
  <c r="H11" i="301"/>
  <c r="L9" i="301"/>
  <c r="J30" i="188"/>
  <c r="L9" i="305"/>
  <c r="K74" i="185"/>
  <c r="L9" i="292"/>
  <c r="H11" i="296"/>
  <c r="L9" i="296"/>
  <c r="K52" i="188"/>
  <c r="J74" i="185"/>
  <c r="H52" i="188"/>
  <c r="F21" i="269"/>
  <c r="I8" i="181"/>
  <c r="L6" i="181" s="1"/>
  <c r="J8" i="181"/>
  <c r="H8" i="181"/>
  <c r="J52" i="181"/>
  <c r="F8" i="180"/>
  <c r="L28" i="188"/>
  <c r="F14" i="304" s="1"/>
  <c r="F16" i="304" s="1"/>
  <c r="F14" i="292"/>
  <c r="H14" i="292"/>
  <c r="H16" i="292" s="1"/>
  <c r="M72" i="185"/>
  <c r="H14" i="289" s="1"/>
  <c r="H16" i="289"/>
  <c r="M50" i="188"/>
  <c r="H14" i="303" s="1"/>
  <c r="H16" i="303" s="1"/>
  <c r="L19" i="269"/>
  <c r="I6" i="180"/>
  <c r="F14" i="277" s="1"/>
  <c r="F16" i="277" s="1"/>
  <c r="L14" i="304"/>
  <c r="L14" i="292"/>
  <c r="F16" i="292"/>
  <c r="F14" i="269"/>
  <c r="L14" i="269" s="1"/>
  <c r="F16" i="269"/>
  <c r="K52" i="181" l="1"/>
  <c r="M50" i="181" s="1"/>
  <c r="H14" i="282" s="1"/>
  <c r="H16" i="282" s="1"/>
  <c r="I8" i="191"/>
  <c r="F165" i="183"/>
  <c r="H19" i="273" s="1"/>
  <c r="H21" i="273" s="1"/>
  <c r="F165" i="187"/>
  <c r="H19" i="306" s="1"/>
  <c r="H21" i="306" s="1"/>
  <c r="F165" i="189"/>
  <c r="H19" i="298" s="1"/>
  <c r="H21" i="298" s="1"/>
  <c r="F119" i="185"/>
  <c r="H19" i="291" s="1"/>
  <c r="H21" i="291" s="1"/>
  <c r="D161" i="185"/>
  <c r="D168" i="185"/>
  <c r="F165" i="185" s="1"/>
  <c r="H19" i="289" s="1"/>
  <c r="H21" i="289" s="1"/>
  <c r="F142" i="189"/>
  <c r="H19" i="299" s="1"/>
  <c r="H21" i="299" s="1"/>
  <c r="F142" i="190"/>
  <c r="H19" i="307" s="1"/>
  <c r="H21" i="307" s="1"/>
  <c r="D137" i="191"/>
  <c r="D129" i="191"/>
  <c r="D125" i="191"/>
  <c r="F119" i="191" s="1"/>
  <c r="H19" i="312" s="1"/>
  <c r="H21" i="312" s="1"/>
  <c r="E237" i="181"/>
  <c r="F258" i="181"/>
  <c r="E258" i="181" s="1"/>
  <c r="H9" i="281" s="1"/>
  <c r="H11" i="281" s="1"/>
  <c r="I52" i="181"/>
  <c r="L50" i="181" s="1"/>
  <c r="F14" i="282" s="1"/>
  <c r="L14" i="282" s="1"/>
  <c r="H52" i="181"/>
  <c r="F21" i="299"/>
  <c r="L19" i="299"/>
  <c r="F21" i="305"/>
  <c r="L19" i="305"/>
  <c r="F21" i="271"/>
  <c r="L19" i="271"/>
  <c r="F21" i="290"/>
  <c r="L19" i="290"/>
  <c r="F21" i="296"/>
  <c r="L19" i="296"/>
  <c r="L6" i="191"/>
  <c r="F14" i="313" s="1"/>
  <c r="L14" i="313" s="1"/>
  <c r="M6" i="191"/>
  <c r="H14" i="313" s="1"/>
  <c r="H16" i="313" s="1"/>
  <c r="G6" i="190"/>
  <c r="G6" i="188"/>
  <c r="G6" i="187"/>
  <c r="G8" i="187"/>
  <c r="G6" i="186"/>
  <c r="F21" i="295"/>
  <c r="L19" i="295"/>
  <c r="L9" i="281"/>
  <c r="F11" i="281"/>
  <c r="L9" i="293"/>
  <c r="F11" i="293"/>
  <c r="J9" i="298"/>
  <c r="J9" i="281"/>
  <c r="K8" i="186"/>
  <c r="M6" i="186" s="1"/>
  <c r="H14" i="288" s="1"/>
  <c r="H16" i="288" s="1"/>
  <c r="I30" i="181"/>
  <c r="L28" i="181" s="1"/>
  <c r="F14" i="283" s="1"/>
  <c r="H30" i="188"/>
  <c r="I74" i="189"/>
  <c r="L72" i="189" s="1"/>
  <c r="F14" i="298" s="1"/>
  <c r="I74" i="183"/>
  <c r="L72" i="183" s="1"/>
  <c r="F14" i="273" s="1"/>
  <c r="H74" i="185"/>
  <c r="H30" i="181"/>
  <c r="I74" i="185"/>
  <c r="L72" i="185" s="1"/>
  <c r="F14" i="289" s="1"/>
  <c r="K8" i="188"/>
  <c r="M6" i="188" s="1"/>
  <c r="H14" i="305" s="1"/>
  <c r="H16" i="305" s="1"/>
  <c r="J8" i="190"/>
  <c r="G30" i="184"/>
  <c r="H30" i="184" s="1"/>
  <c r="G50" i="191"/>
  <c r="G52" i="190"/>
  <c r="G52" i="189"/>
  <c r="G54" i="189" s="1"/>
  <c r="J52" i="189" s="1"/>
  <c r="G52" i="187"/>
  <c r="H52" i="187" s="1"/>
  <c r="G52" i="186"/>
  <c r="G54" i="186" s="1"/>
  <c r="J52" i="186" s="1"/>
  <c r="G52" i="185"/>
  <c r="H8" i="185"/>
  <c r="K74" i="184"/>
  <c r="M72" i="184" s="1"/>
  <c r="H14" i="293" s="1"/>
  <c r="H16" i="293" s="1"/>
  <c r="H74" i="184"/>
  <c r="I74" i="184"/>
  <c r="L72" i="184" s="1"/>
  <c r="F14" i="293" s="1"/>
  <c r="J74" i="184"/>
  <c r="H52" i="186"/>
  <c r="I52" i="188"/>
  <c r="L50" i="188" s="1"/>
  <c r="F14" i="303" s="1"/>
  <c r="J52" i="188"/>
  <c r="D76" i="180"/>
  <c r="E74" i="180"/>
  <c r="G74" i="188"/>
  <c r="G76" i="188" s="1"/>
  <c r="G72" i="188"/>
  <c r="G30" i="185"/>
  <c r="G32" i="185" s="1"/>
  <c r="G28" i="185"/>
  <c r="F21" i="291"/>
  <c r="L19" i="291"/>
  <c r="F11" i="274"/>
  <c r="L9" i="274"/>
  <c r="F11" i="288"/>
  <c r="L9" i="288"/>
  <c r="G72" i="181"/>
  <c r="G28" i="191"/>
  <c r="G74" i="190"/>
  <c r="G28" i="190"/>
  <c r="G28" i="189"/>
  <c r="G30" i="187"/>
  <c r="G32" i="187" s="1"/>
  <c r="G74" i="186"/>
  <c r="G76" i="186" s="1"/>
  <c r="J74" i="186" s="1"/>
  <c r="G28" i="186"/>
  <c r="G50" i="184"/>
  <c r="G30" i="183"/>
  <c r="G32" i="183" s="1"/>
  <c r="G52" i="183"/>
  <c r="E30" i="180"/>
  <c r="G74" i="191"/>
  <c r="G76" i="191" s="1"/>
  <c r="K74" i="191" s="1"/>
  <c r="M72" i="191" s="1"/>
  <c r="H14" i="310" s="1"/>
  <c r="H16" i="310" s="1"/>
  <c r="E52" i="180"/>
  <c r="F96" i="181"/>
  <c r="H19" i="269" s="1"/>
  <c r="H21" i="269" s="1"/>
  <c r="D112" i="183"/>
  <c r="D177" i="191"/>
  <c r="F165" i="191" s="1"/>
  <c r="H19" i="310" s="1"/>
  <c r="H21" i="310" s="1"/>
  <c r="E194" i="181"/>
  <c r="E195" i="181"/>
  <c r="M6" i="181"/>
  <c r="H14" i="269" s="1"/>
  <c r="H16" i="269" s="1"/>
  <c r="H8" i="184"/>
  <c r="J9" i="309"/>
  <c r="J9" i="303"/>
  <c r="L19" i="298"/>
  <c r="J9" i="273"/>
  <c r="L19" i="289"/>
  <c r="G52" i="191"/>
  <c r="G54" i="191" s="1"/>
  <c r="G30" i="190"/>
  <c r="G32" i="190" s="1"/>
  <c r="G30" i="189"/>
  <c r="I30" i="189" s="1"/>
  <c r="L28" i="189" s="1"/>
  <c r="F14" i="300" s="1"/>
  <c r="L14" i="300" s="1"/>
  <c r="F142" i="187"/>
  <c r="H19" i="271" s="1"/>
  <c r="H21" i="271" s="1"/>
  <c r="D107" i="186"/>
  <c r="D101" i="186"/>
  <c r="D184" i="186"/>
  <c r="F165" i="186" s="1"/>
  <c r="H19" i="285" s="1"/>
  <c r="H21" i="285" s="1"/>
  <c r="E240" i="181"/>
  <c r="F235" i="181" s="1"/>
  <c r="G10" i="183"/>
  <c r="H8" i="183"/>
  <c r="I8" i="183"/>
  <c r="L6" i="183" s="1"/>
  <c r="F14" i="276" s="1"/>
  <c r="K30" i="183"/>
  <c r="M28" i="183" s="1"/>
  <c r="H14" i="275" s="1"/>
  <c r="H16" i="275" s="1"/>
  <c r="I30" i="183"/>
  <c r="L28" i="183" s="1"/>
  <c r="F14" i="275" s="1"/>
  <c r="J30" i="183"/>
  <c r="I74" i="186"/>
  <c r="L72" i="186" s="1"/>
  <c r="F14" i="285" s="1"/>
  <c r="H74" i="186"/>
  <c r="J30" i="187"/>
  <c r="I30" i="187"/>
  <c r="L28" i="187" s="1"/>
  <c r="F14" i="272" s="1"/>
  <c r="K30" i="187"/>
  <c r="M28" i="187" s="1"/>
  <c r="H14" i="272" s="1"/>
  <c r="H16" i="272" s="1"/>
  <c r="I74" i="188"/>
  <c r="L72" i="188" s="1"/>
  <c r="F14" i="302" s="1"/>
  <c r="H74" i="188"/>
  <c r="J74" i="188"/>
  <c r="H30" i="190"/>
  <c r="J30" i="190"/>
  <c r="K30" i="190"/>
  <c r="M28" i="190" s="1"/>
  <c r="H14" i="309" s="1"/>
  <c r="H16" i="309" s="1"/>
  <c r="J30" i="191"/>
  <c r="H30" i="191"/>
  <c r="J74" i="183"/>
  <c r="K74" i="183"/>
  <c r="M72" i="183" s="1"/>
  <c r="H14" i="273" s="1"/>
  <c r="H16" i="273" s="1"/>
  <c r="H74" i="183"/>
  <c r="J52" i="184"/>
  <c r="K52" i="184"/>
  <c r="M50" i="184" s="1"/>
  <c r="H14" i="294" s="1"/>
  <c r="H16" i="294" s="1"/>
  <c r="H52" i="184"/>
  <c r="I52" i="184"/>
  <c r="L50" i="184" s="1"/>
  <c r="F14" i="294" s="1"/>
  <c r="G32" i="184"/>
  <c r="I30" i="184"/>
  <c r="L28" i="184" s="1"/>
  <c r="F14" i="295" s="1"/>
  <c r="J52" i="191"/>
  <c r="H52" i="191"/>
  <c r="F16" i="282"/>
  <c r="F16" i="300"/>
  <c r="F16" i="313"/>
  <c r="J8" i="188"/>
  <c r="G32" i="189"/>
  <c r="I28" i="180"/>
  <c r="F14" i="280" s="1"/>
  <c r="F16" i="280" s="1"/>
  <c r="I72" i="180"/>
  <c r="F14" i="278" s="1"/>
  <c r="F16" i="278" s="1"/>
  <c r="I50" i="180"/>
  <c r="F14" i="279" s="1"/>
  <c r="F16" i="279" s="1"/>
  <c r="J30" i="181"/>
  <c r="K30" i="181"/>
  <c r="M28" i="181" s="1"/>
  <c r="H14" i="283" s="1"/>
  <c r="H16" i="283" s="1"/>
  <c r="J74" i="181"/>
  <c r="I74" i="181"/>
  <c r="L72" i="181" s="1"/>
  <c r="F14" i="281" s="1"/>
  <c r="G10" i="184"/>
  <c r="I8" i="184"/>
  <c r="L6" i="184" s="1"/>
  <c r="F14" i="296" s="1"/>
  <c r="K30" i="185"/>
  <c r="M28" i="185" s="1"/>
  <c r="H14" i="291" s="1"/>
  <c r="H16" i="291" s="1"/>
  <c r="J30" i="185"/>
  <c r="H30" i="186"/>
  <c r="J30" i="186"/>
  <c r="G10" i="187"/>
  <c r="I8" i="187"/>
  <c r="L6" i="187" s="1"/>
  <c r="F14" i="284" s="1"/>
  <c r="G10" i="189"/>
  <c r="H8" i="189"/>
  <c r="I8" i="189"/>
  <c r="L6" i="189" s="1"/>
  <c r="F14" i="301" s="1"/>
  <c r="H74" i="191"/>
  <c r="J74" i="191"/>
  <c r="I74" i="191"/>
  <c r="L72" i="191" s="1"/>
  <c r="F14" i="310" s="1"/>
  <c r="K52" i="186"/>
  <c r="M50" i="186" s="1"/>
  <c r="H14" i="286" s="1"/>
  <c r="H16" i="286" s="1"/>
  <c r="I52" i="186"/>
  <c r="L50" i="186" s="1"/>
  <c r="F14" i="286" s="1"/>
  <c r="H52" i="189"/>
  <c r="K52" i="189"/>
  <c r="M50" i="189" s="1"/>
  <c r="H14" i="299" s="1"/>
  <c r="H16" i="299" s="1"/>
  <c r="I52" i="190"/>
  <c r="L50" i="190" s="1"/>
  <c r="F14" i="307" s="1"/>
  <c r="G76" i="187"/>
  <c r="I74" i="187"/>
  <c r="L72" i="187" s="1"/>
  <c r="F14" i="306" s="1"/>
  <c r="H74" i="187"/>
  <c r="J74" i="189"/>
  <c r="K74" i="189"/>
  <c r="M72" i="189" s="1"/>
  <c r="H14" i="298" s="1"/>
  <c r="H16" i="298" s="1"/>
  <c r="E258" i="187"/>
  <c r="H9" i="306" s="1"/>
  <c r="H11" i="306" s="1"/>
  <c r="J9" i="306"/>
  <c r="L9" i="294"/>
  <c r="F11" i="294"/>
  <c r="F119" i="187"/>
  <c r="H19" i="272" s="1"/>
  <c r="H21" i="272" s="1"/>
  <c r="F142" i="184"/>
  <c r="H19" i="294" s="1"/>
  <c r="H21" i="294" s="1"/>
  <c r="F142" i="191"/>
  <c r="H19" i="311" s="1"/>
  <c r="H21" i="311" s="1"/>
  <c r="F96" i="183"/>
  <c r="H19" i="276" s="1"/>
  <c r="H21" i="276" s="1"/>
  <c r="F119" i="189"/>
  <c r="H19" i="300" s="1"/>
  <c r="H21" i="300" s="1"/>
  <c r="F119" i="190"/>
  <c r="H19" i="309" s="1"/>
  <c r="H21" i="309" s="1"/>
  <c r="J9" i="272"/>
  <c r="E212" i="187"/>
  <c r="H9" i="272" s="1"/>
  <c r="H11" i="272" s="1"/>
  <c r="E212" i="189"/>
  <c r="H9" i="300" s="1"/>
  <c r="H11" i="300" s="1"/>
  <c r="J9" i="300"/>
  <c r="E235" i="183"/>
  <c r="H9" i="274" s="1"/>
  <c r="H11" i="274" s="1"/>
  <c r="J9" i="274"/>
  <c r="F142" i="181"/>
  <c r="H19" i="282" s="1"/>
  <c r="H21" i="282" s="1"/>
  <c r="F96" i="184"/>
  <c r="H19" i="296" s="1"/>
  <c r="H21" i="296" s="1"/>
  <c r="F96" i="185"/>
  <c r="H19" i="292" s="1"/>
  <c r="H21" i="292" s="1"/>
  <c r="F142" i="183"/>
  <c r="H19" i="274" s="1"/>
  <c r="H21" i="274" s="1"/>
  <c r="F119" i="183"/>
  <c r="H19" i="275" s="1"/>
  <c r="H21" i="275" s="1"/>
  <c r="F142" i="185"/>
  <c r="H19" i="290" s="1"/>
  <c r="H21" i="290" s="1"/>
  <c r="F96" i="186"/>
  <c r="H19" i="288" s="1"/>
  <c r="H21" i="288" s="1"/>
  <c r="F96" i="188"/>
  <c r="H19" i="305" s="1"/>
  <c r="H21" i="305" s="1"/>
  <c r="F96" i="190"/>
  <c r="H19" i="297" s="1"/>
  <c r="H21" i="297" s="1"/>
  <c r="E192" i="181"/>
  <c r="E193" i="181"/>
  <c r="H8" i="187" l="1"/>
  <c r="G54" i="183"/>
  <c r="H52" i="183"/>
  <c r="G76" i="190"/>
  <c r="I74" i="190"/>
  <c r="L72" i="190" s="1"/>
  <c r="F14" i="308" s="1"/>
  <c r="K74" i="181"/>
  <c r="M72" i="181" s="1"/>
  <c r="H14" i="281" s="1"/>
  <c r="H16" i="281" s="1"/>
  <c r="H74" i="181"/>
  <c r="F16" i="303"/>
  <c r="L14" i="303"/>
  <c r="L14" i="293"/>
  <c r="F16" i="293"/>
  <c r="I52" i="191"/>
  <c r="L50" i="191" s="1"/>
  <c r="F14" i="311" s="1"/>
  <c r="K52" i="191"/>
  <c r="M50" i="191" s="1"/>
  <c r="H14" i="311" s="1"/>
  <c r="H16" i="311" s="1"/>
  <c r="F16" i="289"/>
  <c r="L14" i="289"/>
  <c r="F16" i="298"/>
  <c r="L14" i="298"/>
  <c r="J8" i="186"/>
  <c r="H8" i="186"/>
  <c r="I8" i="186"/>
  <c r="L6" i="186" s="1"/>
  <c r="F14" i="288" s="1"/>
  <c r="I8" i="188"/>
  <c r="L6" i="188" s="1"/>
  <c r="F14" i="305" s="1"/>
  <c r="H8" i="188"/>
  <c r="K8" i="190"/>
  <c r="M6" i="190" s="1"/>
  <c r="H14" i="297" s="1"/>
  <c r="H16" i="297" s="1"/>
  <c r="I8" i="190"/>
  <c r="L6" i="190" s="1"/>
  <c r="F14" i="297" s="1"/>
  <c r="H8" i="190"/>
  <c r="H30" i="189"/>
  <c r="H74" i="190"/>
  <c r="K74" i="186"/>
  <c r="M72" i="186" s="1"/>
  <c r="H14" i="285" s="1"/>
  <c r="H16" i="285" s="1"/>
  <c r="H30" i="183"/>
  <c r="E235" i="181"/>
  <c r="H9" i="282" s="1"/>
  <c r="H11" i="282" s="1"/>
  <c r="J9" i="282"/>
  <c r="K30" i="186"/>
  <c r="M28" i="186" s="1"/>
  <c r="H14" i="287" s="1"/>
  <c r="H16" i="287" s="1"/>
  <c r="I30" i="186"/>
  <c r="L28" i="186" s="1"/>
  <c r="F14" i="287" s="1"/>
  <c r="I30" i="191"/>
  <c r="L28" i="191" s="1"/>
  <c r="F14" i="312" s="1"/>
  <c r="K30" i="191"/>
  <c r="M28" i="191" s="1"/>
  <c r="H14" i="312" s="1"/>
  <c r="H16" i="312" s="1"/>
  <c r="H30" i="185"/>
  <c r="I30" i="185"/>
  <c r="L28" i="185" s="1"/>
  <c r="F14" i="291" s="1"/>
  <c r="G54" i="185"/>
  <c r="H52" i="185"/>
  <c r="G54" i="187"/>
  <c r="I52" i="187"/>
  <c r="L50" i="187" s="1"/>
  <c r="F14" i="271" s="1"/>
  <c r="G54" i="190"/>
  <c r="H52" i="190"/>
  <c r="F16" i="273"/>
  <c r="L14" i="273"/>
  <c r="F16" i="283"/>
  <c r="L14" i="283"/>
  <c r="F189" i="181"/>
  <c r="I30" i="190"/>
  <c r="L28" i="190" s="1"/>
  <c r="F14" i="309" s="1"/>
  <c r="K74" i="188"/>
  <c r="M72" i="188" s="1"/>
  <c r="H14" i="302" s="1"/>
  <c r="H16" i="302" s="1"/>
  <c r="I52" i="189"/>
  <c r="L50" i="189" s="1"/>
  <c r="F14" i="299" s="1"/>
  <c r="I52" i="185"/>
  <c r="L50" i="185" s="1"/>
  <c r="F14" i="290" s="1"/>
  <c r="H30" i="187"/>
  <c r="I52" i="183"/>
  <c r="L50" i="183" s="1"/>
  <c r="F14" i="274" s="1"/>
  <c r="E189" i="181"/>
  <c r="H9" i="269" s="1"/>
  <c r="H11" i="269" s="1"/>
  <c r="J9" i="269"/>
  <c r="K74" i="187"/>
  <c r="M72" i="187" s="1"/>
  <c r="H14" i="306" s="1"/>
  <c r="H16" i="306" s="1"/>
  <c r="J74" i="187"/>
  <c r="L14" i="286"/>
  <c r="F16" i="286"/>
  <c r="F16" i="310"/>
  <c r="L14" i="310"/>
  <c r="L14" i="284"/>
  <c r="F16" i="284"/>
  <c r="F16" i="296"/>
  <c r="L14" i="296"/>
  <c r="L14" i="281"/>
  <c r="F16" i="281"/>
  <c r="J30" i="184"/>
  <c r="K30" i="184"/>
  <c r="M28" i="184" s="1"/>
  <c r="H14" i="295" s="1"/>
  <c r="H16" i="295" s="1"/>
  <c r="L14" i="285"/>
  <c r="F16" i="285"/>
  <c r="L14" i="275"/>
  <c r="F16" i="275"/>
  <c r="F16" i="276"/>
  <c r="L14" i="276"/>
  <c r="K8" i="183"/>
  <c r="M6" i="183" s="1"/>
  <c r="H14" i="276" s="1"/>
  <c r="H16" i="276" s="1"/>
  <c r="J8" i="183"/>
  <c r="F16" i="306"/>
  <c r="L14" i="306"/>
  <c r="L14" i="307"/>
  <c r="F16" i="307"/>
  <c r="L14" i="301"/>
  <c r="F16" i="301"/>
  <c r="J8" i="189"/>
  <c r="K8" i="189"/>
  <c r="M6" i="189" s="1"/>
  <c r="H14" i="301" s="1"/>
  <c r="H16" i="301" s="1"/>
  <c r="J8" i="187"/>
  <c r="K8" i="187"/>
  <c r="M6" i="187" s="1"/>
  <c r="H14" i="284" s="1"/>
  <c r="H16" i="284" s="1"/>
  <c r="K8" i="184"/>
  <c r="M6" i="184" s="1"/>
  <c r="H14" i="296" s="1"/>
  <c r="H16" i="296" s="1"/>
  <c r="J8" i="184"/>
  <c r="J30" i="189"/>
  <c r="K30" i="189"/>
  <c r="M28" i="189" s="1"/>
  <c r="H14" i="300" s="1"/>
  <c r="H16" i="300" s="1"/>
  <c r="F16" i="295"/>
  <c r="L14" i="295"/>
  <c r="F16" i="294"/>
  <c r="L14" i="294"/>
  <c r="F16" i="302"/>
  <c r="L14" i="302"/>
  <c r="F16" i="272"/>
  <c r="L14" i="272"/>
  <c r="F16" i="274" l="1"/>
  <c r="L14" i="274"/>
  <c r="L14" i="290"/>
  <c r="F16" i="290"/>
  <c r="K52" i="190"/>
  <c r="M50" i="190" s="1"/>
  <c r="H14" i="307" s="1"/>
  <c r="H16" i="307" s="1"/>
  <c r="J52" i="190"/>
  <c r="K52" i="187"/>
  <c r="M50" i="187" s="1"/>
  <c r="H14" i="271" s="1"/>
  <c r="H16" i="271" s="1"/>
  <c r="J52" i="187"/>
  <c r="K52" i="185"/>
  <c r="M50" i="185" s="1"/>
  <c r="H14" i="290" s="1"/>
  <c r="H16" i="290" s="1"/>
  <c r="J52" i="185"/>
  <c r="L14" i="312"/>
  <c r="F16" i="312"/>
  <c r="F16" i="297"/>
  <c r="L14" i="297"/>
  <c r="L14" i="288"/>
  <c r="F16" i="288"/>
  <c r="F16" i="311"/>
  <c r="L14" i="311"/>
  <c r="J74" i="190"/>
  <c r="K74" i="190"/>
  <c r="M72" i="190" s="1"/>
  <c r="H14" i="308" s="1"/>
  <c r="H16" i="308" s="1"/>
  <c r="J52" i="183"/>
  <c r="K52" i="183"/>
  <c r="M50" i="183" s="1"/>
  <c r="H14" i="274" s="1"/>
  <c r="H16" i="274" s="1"/>
  <c r="F16" i="299"/>
  <c r="L14" i="299"/>
  <c r="F16" i="309"/>
  <c r="L14" i="309"/>
  <c r="L14" i="271"/>
  <c r="F16" i="271"/>
  <c r="L14" i="291"/>
  <c r="F16" i="291"/>
  <c r="L14" i="287"/>
  <c r="F16" i="287"/>
  <c r="F16" i="305"/>
  <c r="L14" i="305"/>
  <c r="L14" i="308"/>
  <c r="F16" i="308"/>
</calcChain>
</file>

<file path=xl/sharedStrings.xml><?xml version="1.0" encoding="utf-8"?>
<sst xmlns="http://schemas.openxmlformats.org/spreadsheetml/2006/main" count="2564" uniqueCount="79">
  <si>
    <t>VALORES DE REFERÊNCIA</t>
  </si>
  <si>
    <t>Método</t>
  </si>
  <si>
    <t>Precisão</t>
  </si>
  <si>
    <t>Exatidão</t>
  </si>
  <si>
    <t>Valor global</t>
  </si>
  <si>
    <t>Lin</t>
  </si>
  <si>
    <t>≥ 0,95</t>
  </si>
  <si>
    <t>Bland &amp; Altman</t>
  </si>
  <si>
    <t>-</t>
  </si>
  <si>
    <t>Habitch</t>
  </si>
  <si>
    <t>≤ 2</t>
  </si>
  <si>
    <t>≤ 3</t>
  </si>
  <si>
    <t>Nome do supervisor</t>
  </si>
  <si>
    <t>marina</t>
  </si>
  <si>
    <t>Nome do indivíduo</t>
  </si>
  <si>
    <t>Estatura 1</t>
  </si>
  <si>
    <t>Estatura 2</t>
  </si>
  <si>
    <t>CC 1</t>
  </si>
  <si>
    <t>CC 2</t>
  </si>
  <si>
    <t>DCT 1</t>
  </si>
  <si>
    <t>DCT 2</t>
  </si>
  <si>
    <t>Outra 1</t>
  </si>
  <si>
    <t>Outra 2</t>
  </si>
  <si>
    <t>gtreffg</t>
  </si>
  <si>
    <t>Nome do antropometrista</t>
  </si>
  <si>
    <t>Outra</t>
  </si>
  <si>
    <t>Cristina</t>
  </si>
  <si>
    <t>Cálculos do Supervisor</t>
  </si>
  <si>
    <t>Supervisor</t>
  </si>
  <si>
    <t>Estatura</t>
  </si>
  <si>
    <t>Indivíduo</t>
  </si>
  <si>
    <r>
      <rPr>
        <b/>
        <sz val="10"/>
        <rFont val="Arial"/>
        <family val="2"/>
      </rPr>
      <t>x</t>
    </r>
    <r>
      <rPr>
        <b/>
        <vertAlign val="subscript"/>
        <sz val="10"/>
        <rFont val="Arial"/>
        <family val="2"/>
      </rPr>
      <t>AS</t>
    </r>
  </si>
  <si>
    <t>dAS</t>
  </si>
  <si>
    <t>Média das diferenças</t>
  </si>
  <si>
    <t>Limites de concordância</t>
  </si>
  <si>
    <t>Desvio padrão das diferenças</t>
  </si>
  <si>
    <t>Inferior</t>
  </si>
  <si>
    <t>Superior</t>
  </si>
  <si>
    <t>Erro padrão das diferenças</t>
  </si>
  <si>
    <t>Circunferência de Cintura</t>
  </si>
  <si>
    <t>Dobra Cutânea Triciptal</t>
  </si>
  <si>
    <t>Habicht</t>
  </si>
  <si>
    <t>Circunferência de cintura</t>
  </si>
  <si>
    <t>Dobra cutânea triciptal</t>
  </si>
  <si>
    <t>Medida Sup x</t>
  </si>
  <si>
    <t>Medida sup y</t>
  </si>
  <si>
    <t>Média A1</t>
  </si>
  <si>
    <t>Média Sup</t>
  </si>
  <si>
    <r>
      <t>Soma (s</t>
    </r>
    <r>
      <rPr>
        <b/>
        <vertAlign val="subscript"/>
        <sz val="10"/>
        <rFont val="Arial"/>
        <family val="2"/>
      </rPr>
      <t>xy</t>
    </r>
    <r>
      <rPr>
        <b/>
        <sz val="10"/>
        <rFont val="Arial"/>
        <family val="2"/>
      </rPr>
      <t>)</t>
    </r>
  </si>
  <si>
    <t>variância x</t>
  </si>
  <si>
    <t>variância y</t>
  </si>
  <si>
    <t>Cálculos do Antropometrista 1</t>
  </si>
  <si>
    <t>Antropometrista 1</t>
  </si>
  <si>
    <r>
      <rPr>
        <b/>
        <sz val="10"/>
        <rFont val="Arial"/>
        <family val="2"/>
      </rPr>
      <t>x</t>
    </r>
    <r>
      <rPr>
        <b/>
        <vertAlign val="subscript"/>
        <sz val="10"/>
        <rFont val="Arial"/>
        <family val="2"/>
      </rPr>
      <t>A</t>
    </r>
  </si>
  <si>
    <t>dA</t>
  </si>
  <si>
    <r>
      <t>x</t>
    </r>
    <r>
      <rPr>
        <b/>
        <vertAlign val="subscript"/>
        <sz val="10"/>
        <rFont val="Arial"/>
        <family val="2"/>
      </rPr>
      <t>AS</t>
    </r>
  </si>
  <si>
    <r>
      <rPr>
        <b/>
        <sz val="10"/>
        <rFont val="Arial"/>
        <family val="2"/>
      </rPr>
      <t>x</t>
    </r>
    <r>
      <rPr>
        <b/>
        <vertAlign val="subscript"/>
        <sz val="10"/>
        <rFont val="Arial"/>
        <family val="2"/>
      </rPr>
      <t>AS-</t>
    </r>
    <r>
      <rPr>
        <b/>
        <sz val="10"/>
        <rFont val="Arial"/>
        <family val="2"/>
      </rPr>
      <t>x</t>
    </r>
    <r>
      <rPr>
        <b/>
        <vertAlign val="subscript"/>
        <sz val="10"/>
        <rFont val="Arial"/>
        <family val="2"/>
      </rPr>
      <t>A</t>
    </r>
  </si>
  <si>
    <t>s</t>
  </si>
  <si>
    <t>S</t>
  </si>
  <si>
    <r>
      <t>D</t>
    </r>
    <r>
      <rPr>
        <b/>
        <vertAlign val="superscript"/>
        <sz val="10"/>
        <rFont val="Arial"/>
        <family val="2"/>
      </rPr>
      <t>2</t>
    </r>
  </si>
  <si>
    <t>Valor global (CCC)</t>
  </si>
  <si>
    <t>Cálculos do Antropometrista 2</t>
  </si>
  <si>
    <t>Antropometrista 2</t>
  </si>
  <si>
    <t>Cálculos do Antropometrista 3</t>
  </si>
  <si>
    <t>Antropometrista 3</t>
  </si>
  <si>
    <t>Cálculos do Antropometrista 4</t>
  </si>
  <si>
    <t>Antropometrista 4</t>
  </si>
  <si>
    <t>Cálculos do Antropometrista 5</t>
  </si>
  <si>
    <t>Antropometrista 5</t>
  </si>
  <si>
    <t>Cálculos do Antropometrista 6</t>
  </si>
  <si>
    <t>Antropometrista 6</t>
  </si>
  <si>
    <t>Cálculos do Antropometrista 7</t>
  </si>
  <si>
    <t>Antropometrista 7</t>
  </si>
  <si>
    <t>Cálculos do Antropometrista 8</t>
  </si>
  <si>
    <t>Antropometrista 8</t>
  </si>
  <si>
    <t>Cálculos do Antropometrista 9</t>
  </si>
  <si>
    <t>Antropometrista 9</t>
  </si>
  <si>
    <t>Cálculos do Antropometrista 10</t>
  </si>
  <si>
    <t>Antropometrista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</si>
</sst>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0"/>
    <numFmt numFmtId="167" formatCode="0.000"/>
  </numFmts>
  <fonts count="20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Comic Sans MS"/>
      <family val="4"/>
    </font>
    <font>
      <sz val="9"/>
      <name val="Comic Sans MS"/>
      <family val="4"/>
    </font>
    <font>
      <b/>
      <sz val="10"/>
      <name val="Comic Sans MS"/>
      <family val="4"/>
    </font>
    <font>
      <sz val="10"/>
      <color indexed="9"/>
      <name val="Arial"/>
      <family val="2"/>
    </font>
    <font>
      <b/>
      <sz val="10"/>
      <color indexed="9"/>
      <name val="Comic Sans MS"/>
      <family val="4"/>
    </font>
    <font>
      <b/>
      <sz val="10"/>
      <color indexed="8"/>
      <name val="Arial"/>
      <family val="2"/>
    </font>
    <font>
      <b/>
      <vertAlign val="subscript"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12"/>
      <name val="Arial"/>
      <family val="2"/>
    </font>
    <font>
      <b/>
      <vertAlign val="superscript"/>
      <sz val="10"/>
      <name val="Arial"/>
      <family val="2"/>
    </font>
    <font>
      <sz val="10"/>
      <color indexed="9"/>
      <name val="Comic Sans MS"/>
      <family val="4"/>
    </font>
    <font>
      <sz val="10"/>
      <color indexed="47"/>
      <name val="Comic Sans MS"/>
      <family val="4"/>
    </font>
    <font>
      <b/>
      <sz val="9"/>
      <color indexed="9"/>
      <name val="Comic Sans MS"/>
      <family val="4"/>
    </font>
    <font>
      <sz val="10"/>
      <name val="Comic Sans MS"/>
      <family val="4"/>
    </font>
    <font>
      <sz val="8"/>
      <name val="Arial"/>
    </font>
    <font>
      <u/>
      <sz val="10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25">
    <xf numFmtId="0" fontId="0" fillId="0" borderId="0" xfId="0"/>
    <xf numFmtId="0" fontId="0" fillId="2" borderId="0" xfId="0" applyFill="1"/>
    <xf numFmtId="0" fontId="0" fillId="3" borderId="0" xfId="0" applyFill="1" applyAlignment="1"/>
    <xf numFmtId="0" fontId="2" fillId="0" borderId="0" xfId="0" applyFont="1" applyFill="1" applyBorder="1"/>
    <xf numFmtId="0" fontId="2" fillId="0" borderId="0" xfId="0" applyFont="1"/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4" borderId="0" xfId="0" applyFont="1" applyFill="1"/>
    <xf numFmtId="0" fontId="3" fillId="0" borderId="2" xfId="0" applyFont="1" applyBorder="1"/>
    <xf numFmtId="0" fontId="3" fillId="0" borderId="3" xfId="0" applyFont="1" applyBorder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/>
    </xf>
    <xf numFmtId="2" fontId="2" fillId="4" borderId="0" xfId="0" applyNumberFormat="1" applyFont="1" applyFill="1"/>
    <xf numFmtId="0" fontId="3" fillId="4" borderId="0" xfId="1" applyFont="1" applyFill="1" applyBorder="1" applyAlignment="1" applyProtection="1"/>
    <xf numFmtId="0" fontId="2" fillId="4" borderId="0" xfId="0" applyFont="1" applyFill="1" applyBorder="1"/>
    <xf numFmtId="0" fontId="12" fillId="4" borderId="0" xfId="1" applyFont="1" applyFill="1" applyBorder="1" applyAlignment="1" applyProtection="1"/>
    <xf numFmtId="0" fontId="3" fillId="4" borderId="0" xfId="0" applyFont="1" applyFill="1" applyBorder="1" applyAlignment="1"/>
    <xf numFmtId="2" fontId="2" fillId="4" borderId="0" xfId="0" applyNumberFormat="1" applyFont="1" applyFill="1" applyBorder="1" applyAlignment="1"/>
    <xf numFmtId="0" fontId="3" fillId="4" borderId="0" xfId="0" applyFont="1" applyFill="1" applyBorder="1"/>
    <xf numFmtId="0" fontId="3" fillId="4" borderId="0" xfId="0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0" fontId="0" fillId="3" borderId="0" xfId="0" applyFill="1" applyBorder="1" applyAlignment="1"/>
    <xf numFmtId="0" fontId="2" fillId="3" borderId="0" xfId="0" applyFont="1" applyFill="1" applyAlignment="1"/>
    <xf numFmtId="0" fontId="5" fillId="4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/>
    </xf>
    <xf numFmtId="0" fontId="0" fillId="6" borderId="0" xfId="0" applyFill="1" applyBorder="1" applyAlignment="1"/>
    <xf numFmtId="0" fontId="4" fillId="5" borderId="8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0" fillId="6" borderId="9" xfId="0" applyFill="1" applyBorder="1" applyAlignment="1"/>
    <xf numFmtId="0" fontId="0" fillId="6" borderId="10" xfId="0" applyFill="1" applyBorder="1" applyAlignment="1"/>
    <xf numFmtId="0" fontId="0" fillId="6" borderId="11" xfId="0" applyFill="1" applyBorder="1" applyAlignment="1"/>
    <xf numFmtId="0" fontId="0" fillId="6" borderId="12" xfId="0" applyFill="1" applyBorder="1" applyAlignment="1"/>
    <xf numFmtId="0" fontId="0" fillId="6" borderId="13" xfId="0" applyFill="1" applyBorder="1" applyAlignment="1"/>
    <xf numFmtId="0" fontId="15" fillId="6" borderId="0" xfId="0" applyFont="1" applyFill="1" applyBorder="1" applyAlignment="1">
      <alignment horizontal="center"/>
    </xf>
    <xf numFmtId="0" fontId="0" fillId="6" borderId="14" xfId="0" applyFill="1" applyBorder="1" applyAlignment="1"/>
    <xf numFmtId="0" fontId="0" fillId="6" borderId="15" xfId="0" applyFill="1" applyBorder="1" applyAlignment="1"/>
    <xf numFmtId="0" fontId="0" fillId="6" borderId="16" xfId="0" applyFill="1" applyBorder="1" applyAlignment="1"/>
    <xf numFmtId="0" fontId="0" fillId="3" borderId="13" xfId="0" applyFill="1" applyBorder="1" applyAlignment="1"/>
    <xf numFmtId="0" fontId="2" fillId="4" borderId="0" xfId="0" applyFont="1" applyFill="1" applyBorder="1" applyAlignment="1">
      <alignment horizontal="center"/>
    </xf>
    <xf numFmtId="165" fontId="2" fillId="4" borderId="0" xfId="0" applyNumberFormat="1" applyFont="1" applyFill="1" applyBorder="1"/>
    <xf numFmtId="0" fontId="3" fillId="7" borderId="17" xfId="0" applyFont="1" applyFill="1" applyBorder="1" applyAlignment="1"/>
    <xf numFmtId="0" fontId="3" fillId="7" borderId="2" xfId="0" applyFont="1" applyFill="1" applyBorder="1" applyAlignment="1"/>
    <xf numFmtId="2" fontId="2" fillId="4" borderId="0" xfId="0" applyNumberFormat="1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2" fontId="2" fillId="0" borderId="17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/>
    </xf>
    <xf numFmtId="166" fontId="2" fillId="4" borderId="0" xfId="0" applyNumberFormat="1" applyFont="1" applyFill="1" applyBorder="1" applyAlignment="1">
      <alignment horizontal="center"/>
    </xf>
    <xf numFmtId="0" fontId="3" fillId="7" borderId="1" xfId="0" applyFont="1" applyFill="1" applyBorder="1" applyAlignment="1"/>
    <xf numFmtId="0" fontId="5" fillId="4" borderId="18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/>
    </xf>
    <xf numFmtId="0" fontId="0" fillId="6" borderId="0" xfId="0" applyFill="1"/>
    <xf numFmtId="0" fontId="0" fillId="6" borderId="0" xfId="0" applyFill="1" applyAlignment="1"/>
    <xf numFmtId="0" fontId="0" fillId="6" borderId="19" xfId="0" applyFill="1" applyBorder="1" applyAlignment="1"/>
    <xf numFmtId="0" fontId="5" fillId="6" borderId="0" xfId="0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0" fillId="6" borderId="0" xfId="0" applyFill="1" applyAlignment="1">
      <alignment horizontal="center"/>
    </xf>
    <xf numFmtId="0" fontId="0" fillId="6" borderId="0" xfId="0" applyFill="1" applyAlignment="1">
      <alignment vertical="center"/>
    </xf>
    <xf numFmtId="0" fontId="8" fillId="9" borderId="4" xfId="0" applyFont="1" applyFill="1" applyBorder="1" applyAlignment="1">
      <alignment horizontal="center"/>
    </xf>
    <xf numFmtId="164" fontId="17" fillId="8" borderId="5" xfId="0" applyNumberFormat="1" applyFont="1" applyFill="1" applyBorder="1" applyAlignment="1" applyProtection="1">
      <alignment horizontal="center" vertical="center"/>
      <protection locked="0"/>
    </xf>
    <xf numFmtId="164" fontId="17" fillId="8" borderId="1" xfId="0" applyNumberFormat="1" applyFont="1" applyFill="1" applyBorder="1" applyAlignment="1" applyProtection="1">
      <alignment horizontal="center" vertical="center"/>
      <protection locked="0"/>
    </xf>
    <xf numFmtId="164" fontId="17" fillId="8" borderId="1" xfId="0" applyNumberFormat="1" applyFont="1" applyFill="1" applyBorder="1" applyAlignment="1" applyProtection="1">
      <alignment horizontal="center"/>
      <protection locked="0"/>
    </xf>
    <xf numFmtId="0" fontId="2" fillId="6" borderId="0" xfId="0" applyFont="1" applyFill="1" applyAlignment="1">
      <alignment vertical="center"/>
    </xf>
    <xf numFmtId="0" fontId="17" fillId="10" borderId="17" xfId="0" applyFont="1" applyFill="1" applyBorder="1" applyAlignment="1" applyProtection="1">
      <alignment horizontal="center"/>
      <protection hidden="1"/>
    </xf>
    <xf numFmtId="1" fontId="17" fillId="8" borderId="1" xfId="0" applyNumberFormat="1" applyFont="1" applyFill="1" applyBorder="1" applyAlignment="1" applyProtection="1">
      <alignment horizontal="center"/>
      <protection locked="0"/>
    </xf>
    <xf numFmtId="1" fontId="17" fillId="8" borderId="5" xfId="0" applyNumberFormat="1" applyFont="1" applyFill="1" applyBorder="1" applyAlignment="1" applyProtection="1">
      <alignment horizontal="center" vertical="center"/>
      <protection locked="0"/>
    </xf>
    <xf numFmtId="1" fontId="17" fillId="8" borderId="1" xfId="0" applyNumberFormat="1" applyFont="1" applyFill="1" applyBorder="1" applyAlignment="1" applyProtection="1">
      <alignment horizontal="center" vertical="center"/>
      <protection locked="0"/>
    </xf>
    <xf numFmtId="0" fontId="17" fillId="11" borderId="1" xfId="0" applyFont="1" applyFill="1" applyBorder="1" applyAlignment="1" applyProtection="1">
      <alignment horizontal="center"/>
      <protection hidden="1"/>
    </xf>
    <xf numFmtId="0" fontId="17" fillId="11" borderId="1" xfId="0" applyFont="1" applyFill="1" applyBorder="1" applyAlignment="1">
      <alignment horizontal="center"/>
    </xf>
    <xf numFmtId="0" fontId="17" fillId="6" borderId="0" xfId="0" applyFont="1" applyFill="1"/>
    <xf numFmtId="0" fontId="17" fillId="6" borderId="0" xfId="0" applyFont="1" applyFill="1" applyAlignment="1">
      <alignment horizontal="center"/>
    </xf>
    <xf numFmtId="0" fontId="17" fillId="6" borderId="0" xfId="0" applyFont="1" applyFill="1" applyAlignment="1"/>
    <xf numFmtId="0" fontId="8" fillId="9" borderId="1" xfId="0" applyFont="1" applyFill="1" applyBorder="1" applyAlignment="1">
      <alignment horizontal="center"/>
    </xf>
    <xf numFmtId="0" fontId="17" fillId="8" borderId="1" xfId="0" applyFont="1" applyFill="1" applyBorder="1" applyAlignment="1" applyProtection="1">
      <alignment horizontal="center"/>
      <protection locked="0"/>
    </xf>
    <xf numFmtId="0" fontId="17" fillId="8" borderId="17" xfId="0" applyFont="1" applyFill="1" applyBorder="1" applyAlignment="1" applyProtection="1">
      <alignment horizontal="center"/>
      <protection locked="0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16" fillId="12" borderId="7" xfId="0" applyFont="1" applyFill="1" applyBorder="1" applyAlignment="1">
      <alignment horizontal="center" vertical="center"/>
    </xf>
    <xf numFmtId="2" fontId="8" fillId="9" borderId="20" xfId="0" applyNumberFormat="1" applyFont="1" applyFill="1" applyBorder="1" applyAlignment="1">
      <alignment horizontal="center" vertical="center"/>
    </xf>
    <xf numFmtId="0" fontId="8" fillId="9" borderId="18" xfId="0" applyFont="1" applyFill="1" applyBorder="1" applyAlignment="1">
      <alignment horizontal="center" vertical="center"/>
    </xf>
    <xf numFmtId="2" fontId="8" fillId="9" borderId="18" xfId="0" applyNumberFormat="1" applyFont="1" applyFill="1" applyBorder="1" applyAlignment="1">
      <alignment horizontal="center" vertical="center"/>
    </xf>
    <xf numFmtId="2" fontId="14" fillId="2" borderId="20" xfId="0" applyNumberFormat="1" applyFont="1" applyFill="1" applyBorder="1" applyAlignment="1">
      <alignment horizontal="center" vertical="center"/>
    </xf>
    <xf numFmtId="2" fontId="14" fillId="2" borderId="18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/>
    </xf>
    <xf numFmtId="0" fontId="17" fillId="8" borderId="1" xfId="0" applyFont="1" applyFill="1" applyBorder="1" applyAlignment="1" applyProtection="1">
      <alignment horizontal="center"/>
      <protection locked="0"/>
    </xf>
    <xf numFmtId="0" fontId="17" fillId="8" borderId="17" xfId="0" applyFont="1" applyFill="1" applyBorder="1" applyAlignment="1" applyProtection="1">
      <alignment horizontal="center"/>
      <protection locked="0"/>
    </xf>
    <xf numFmtId="0" fontId="17" fillId="8" borderId="2" xfId="0" applyFont="1" applyFill="1" applyBorder="1" applyAlignment="1" applyProtection="1">
      <alignment horizontal="center"/>
      <protection locked="0"/>
    </xf>
    <xf numFmtId="0" fontId="17" fillId="8" borderId="3" xfId="0" applyFont="1" applyFill="1" applyBorder="1" applyAlignment="1" applyProtection="1">
      <alignment horizontal="center"/>
      <protection locked="0"/>
    </xf>
    <xf numFmtId="0" fontId="8" fillId="6" borderId="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12" fillId="7" borderId="5" xfId="1" applyFont="1" applyFill="1" applyBorder="1" applyAlignment="1" applyProtection="1">
      <alignment horizontal="center"/>
    </xf>
    <xf numFmtId="0" fontId="3" fillId="7" borderId="1" xfId="1" applyFont="1" applyFill="1" applyBorder="1" applyAlignment="1" applyProtection="1">
      <alignment horizontal="center"/>
    </xf>
    <xf numFmtId="0" fontId="3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7" borderId="5" xfId="1" applyFont="1" applyFill="1" applyBorder="1" applyAlignment="1" applyProtection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12" fillId="7" borderId="22" xfId="1" applyFont="1" applyFill="1" applyBorder="1" applyAlignment="1" applyProtection="1">
      <alignment horizontal="center"/>
    </xf>
    <xf numFmtId="0" fontId="12" fillId="7" borderId="0" xfId="1" applyFont="1" applyFill="1" applyBorder="1" applyAlignment="1" applyProtection="1">
      <alignment horizontal="center"/>
    </xf>
    <xf numFmtId="0" fontId="19" fillId="7" borderId="22" xfId="1" applyFill="1" applyBorder="1" applyAlignment="1" applyProtection="1">
      <alignment horizontal="center"/>
    </xf>
    <xf numFmtId="0" fontId="19" fillId="7" borderId="0" xfId="1" applyFill="1" applyBorder="1" applyAlignment="1" applyProtection="1">
      <alignment horizontal="center"/>
    </xf>
  </cellXfs>
  <cellStyles count="3">
    <cellStyle name="Hi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nserir_medidas!A1"/><Relationship Id="rId3" Type="http://schemas.openxmlformats.org/officeDocument/2006/relationships/image" Target="../media/image1.gif"/><Relationship Id="rId7" Type="http://schemas.openxmlformats.org/officeDocument/2006/relationships/image" Target="../media/image3.wmf"/><Relationship Id="rId12" Type="http://schemas.openxmlformats.org/officeDocument/2006/relationships/image" Target="../media/image6.wmf"/><Relationship Id="rId2" Type="http://schemas.openxmlformats.org/officeDocument/2006/relationships/hyperlink" Target="#resultados!A1"/><Relationship Id="rId1" Type="http://schemas.openxmlformats.org/officeDocument/2006/relationships/hyperlink" Target="#tecnica!A1"/><Relationship Id="rId6" Type="http://schemas.openxmlformats.org/officeDocument/2006/relationships/hyperlink" Target="#instrucoes!A1"/><Relationship Id="rId11" Type="http://schemas.openxmlformats.org/officeDocument/2006/relationships/image" Target="../media/image5.wmf"/><Relationship Id="rId5" Type="http://schemas.openxmlformats.org/officeDocument/2006/relationships/image" Target="../media/image2.png"/><Relationship Id="rId10" Type="http://schemas.openxmlformats.org/officeDocument/2006/relationships/hyperlink" Target="#Cr&#233;ditos!A2"/><Relationship Id="rId4" Type="http://schemas.openxmlformats.org/officeDocument/2006/relationships/hyperlink" Target="#interpretacao!A1"/><Relationship Id="rId9" Type="http://schemas.openxmlformats.org/officeDocument/2006/relationships/image" Target="../media/image4.w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hyperlink" Target="#bland_altman_exemplo!A1"/><Relationship Id="rId3" Type="http://schemas.openxmlformats.org/officeDocument/2006/relationships/hyperlink" Target="#lin!A1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hyperlink" Target="#habicht!A1"/><Relationship Id="rId16" Type="http://schemas.openxmlformats.org/officeDocument/2006/relationships/image" Target="../media/image2.png"/><Relationship Id="rId1" Type="http://schemas.openxmlformats.org/officeDocument/2006/relationships/hyperlink" Target="#bland_altman!A1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8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hyperlink" Target="#Abertura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Abertura!A1"/><Relationship Id="rId1" Type="http://schemas.openxmlformats.org/officeDocument/2006/relationships/hyperlink" Target="#bland_altman!A1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lin!A1"/><Relationship Id="rId7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bertura!A1"/><Relationship Id="rId5" Type="http://schemas.openxmlformats.org/officeDocument/2006/relationships/hyperlink" Target="#habicht_exemplo!A1"/><Relationship Id="rId4" Type="http://schemas.openxmlformats.org/officeDocument/2006/relationships/hyperlink" Target="#habicht_formulas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lin!A1"/><Relationship Id="rId7" Type="http://schemas.openxmlformats.org/officeDocument/2006/relationships/image" Target="../media/image2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habicht_exemplo!A1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Abertura!A1"/><Relationship Id="rId1" Type="http://schemas.openxmlformats.org/officeDocument/2006/relationships/hyperlink" Target="#habicht!A1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tecnica_cc!A1"/><Relationship Id="rId7" Type="http://schemas.openxmlformats.org/officeDocument/2006/relationships/hyperlink" Target="#Abertura!A1"/><Relationship Id="rId2" Type="http://schemas.openxmlformats.org/officeDocument/2006/relationships/image" Target="../media/image1.gif"/><Relationship Id="rId1" Type="http://schemas.openxmlformats.org/officeDocument/2006/relationships/hyperlink" Target="#tecnica_estatura!A1"/><Relationship Id="rId6" Type="http://schemas.openxmlformats.org/officeDocument/2006/relationships/image" Target="../media/image6.wmf"/><Relationship Id="rId5" Type="http://schemas.openxmlformats.org/officeDocument/2006/relationships/hyperlink" Target="#tecnica_outra!A1"/><Relationship Id="rId4" Type="http://schemas.openxmlformats.org/officeDocument/2006/relationships/hyperlink" Target="#tecnica_dct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wmf"/><Relationship Id="rId3" Type="http://schemas.openxmlformats.org/officeDocument/2006/relationships/hyperlink" Target="#tecnica_estatura!A1"/><Relationship Id="rId7" Type="http://schemas.openxmlformats.org/officeDocument/2006/relationships/hyperlink" Target="#tecnica_outra!A1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hyperlink" Target="#tecnica_dct!A1"/><Relationship Id="rId5" Type="http://schemas.openxmlformats.org/officeDocument/2006/relationships/hyperlink" Target="#tecnica_cc!A1"/><Relationship Id="rId10" Type="http://schemas.openxmlformats.org/officeDocument/2006/relationships/image" Target="../media/image8.png"/><Relationship Id="rId4" Type="http://schemas.openxmlformats.org/officeDocument/2006/relationships/image" Target="../media/image1.gif"/><Relationship Id="rId9" Type="http://schemas.openxmlformats.org/officeDocument/2006/relationships/hyperlink" Target="#Abertura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tecnica_cc!A1"/><Relationship Id="rId7" Type="http://schemas.openxmlformats.org/officeDocument/2006/relationships/hyperlink" Target="#Abertura!A1"/><Relationship Id="rId2" Type="http://schemas.openxmlformats.org/officeDocument/2006/relationships/image" Target="../media/image1.gif"/><Relationship Id="rId1" Type="http://schemas.openxmlformats.org/officeDocument/2006/relationships/hyperlink" Target="#tecnica_estatura!A1"/><Relationship Id="rId6" Type="http://schemas.openxmlformats.org/officeDocument/2006/relationships/image" Target="../media/image6.wmf"/><Relationship Id="rId5" Type="http://schemas.openxmlformats.org/officeDocument/2006/relationships/hyperlink" Target="#tecnica_outra!A1"/><Relationship Id="rId4" Type="http://schemas.openxmlformats.org/officeDocument/2006/relationships/hyperlink" Target="#tecnica_dct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wmf"/><Relationship Id="rId3" Type="http://schemas.openxmlformats.org/officeDocument/2006/relationships/hyperlink" Target="#tecnica_cc!A1"/><Relationship Id="rId7" Type="http://schemas.openxmlformats.org/officeDocument/2006/relationships/image" Target="../media/image33.emf"/><Relationship Id="rId2" Type="http://schemas.openxmlformats.org/officeDocument/2006/relationships/image" Target="../media/image1.gif"/><Relationship Id="rId1" Type="http://schemas.openxmlformats.org/officeDocument/2006/relationships/hyperlink" Target="#tecnica_estatura!A1"/><Relationship Id="rId6" Type="http://schemas.openxmlformats.org/officeDocument/2006/relationships/image" Target="../media/image32.emf"/><Relationship Id="rId5" Type="http://schemas.openxmlformats.org/officeDocument/2006/relationships/hyperlink" Target="#tecnica_outra!A1"/><Relationship Id="rId10" Type="http://schemas.openxmlformats.org/officeDocument/2006/relationships/image" Target="../media/image8.png"/><Relationship Id="rId4" Type="http://schemas.openxmlformats.org/officeDocument/2006/relationships/hyperlink" Target="#tecnica_dct!A1"/><Relationship Id="rId9" Type="http://schemas.openxmlformats.org/officeDocument/2006/relationships/hyperlink" Target="#Abertura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tecnica_cc!A1"/><Relationship Id="rId7" Type="http://schemas.openxmlformats.org/officeDocument/2006/relationships/image" Target="../media/image6.wmf"/><Relationship Id="rId2" Type="http://schemas.openxmlformats.org/officeDocument/2006/relationships/image" Target="../media/image1.gif"/><Relationship Id="rId1" Type="http://schemas.openxmlformats.org/officeDocument/2006/relationships/hyperlink" Target="#tecnica_estatura!A1"/><Relationship Id="rId6" Type="http://schemas.openxmlformats.org/officeDocument/2006/relationships/hyperlink" Target="http://www.fsp.usp.br/site/paginas/mostrar/56" TargetMode="External"/><Relationship Id="rId5" Type="http://schemas.openxmlformats.org/officeDocument/2006/relationships/hyperlink" Target="#tecnica_outra!A1"/><Relationship Id="rId4" Type="http://schemas.openxmlformats.org/officeDocument/2006/relationships/hyperlink" Target="#tecnica_dct!A1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3" Type="http://schemas.openxmlformats.org/officeDocument/2006/relationships/image" Target="../media/image1.gif"/><Relationship Id="rId7" Type="http://schemas.openxmlformats.org/officeDocument/2006/relationships/image" Target="../media/image8.png"/><Relationship Id="rId2" Type="http://schemas.openxmlformats.org/officeDocument/2006/relationships/hyperlink" Target="#precisao_exatidao!A1"/><Relationship Id="rId1" Type="http://schemas.openxmlformats.org/officeDocument/2006/relationships/hyperlink" Target="#instrucoes!A1"/><Relationship Id="rId6" Type="http://schemas.openxmlformats.org/officeDocument/2006/relationships/hyperlink" Target="#Abertura!A1"/><Relationship Id="rId5" Type="http://schemas.openxmlformats.org/officeDocument/2006/relationships/image" Target="../media/image7.png"/><Relationship Id="rId4" Type="http://schemas.openxmlformats.org/officeDocument/2006/relationships/hyperlink" Target="#interatividade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gif"/><Relationship Id="rId3" Type="http://schemas.openxmlformats.org/officeDocument/2006/relationships/hyperlink" Target="mailto:lanpop.hnt@gmail.com" TargetMode="External"/><Relationship Id="rId7" Type="http://schemas.openxmlformats.org/officeDocument/2006/relationships/hyperlink" Target="http://www.fsp.usp.br/" TargetMode="External"/><Relationship Id="rId2" Type="http://schemas.openxmlformats.org/officeDocument/2006/relationships/hyperlink" Target="http://www.fsp.usp.br/site/paginas/mostrar/56" TargetMode="External"/><Relationship Id="rId1" Type="http://schemas.openxmlformats.org/officeDocument/2006/relationships/image" Target="../media/image34.jpeg"/><Relationship Id="rId6" Type="http://schemas.openxmlformats.org/officeDocument/2006/relationships/image" Target="../media/image8.png"/><Relationship Id="rId5" Type="http://schemas.openxmlformats.org/officeDocument/2006/relationships/hyperlink" Target="#Abertura!A1"/><Relationship Id="rId4" Type="http://schemas.openxmlformats.org/officeDocument/2006/relationships/image" Target="../media/image5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hyperlink" Target="#Abertura!A1"/><Relationship Id="rId1" Type="http://schemas.openxmlformats.org/officeDocument/2006/relationships/hyperlink" Target="#medidas_sup!A2"/><Relationship Id="rId4" Type="http://schemas.openxmlformats.org/officeDocument/2006/relationships/image" Target="../media/image4.w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medidas_A1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inserir_medidas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medidas_A2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sup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medidas_a3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1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medidas_a4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2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medidas_a5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3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medidas_a6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4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medidas_a7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5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medidas_a8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6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Abertura!A1"/><Relationship Id="rId1" Type="http://schemas.openxmlformats.org/officeDocument/2006/relationships/image" Target="../media/image1.gif"/><Relationship Id="rId4" Type="http://schemas.openxmlformats.org/officeDocument/2006/relationships/hyperlink" Target="#instrucoes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medidas_a9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7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medidas_a10!B2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4" Type="http://schemas.openxmlformats.org/officeDocument/2006/relationships/hyperlink" Target="#medidas_a8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medidas_a9!A1"/><Relationship Id="rId2" Type="http://schemas.openxmlformats.org/officeDocument/2006/relationships/image" Target="../media/image8.png"/><Relationship Id="rId1" Type="http://schemas.openxmlformats.org/officeDocument/2006/relationships/hyperlink" Target="#Abertura!A1"/><Relationship Id="rId5" Type="http://schemas.openxmlformats.org/officeDocument/2006/relationships/image" Target="../media/image1.gif"/><Relationship Id="rId4" Type="http://schemas.openxmlformats.org/officeDocument/2006/relationships/hyperlink" Target="#resultados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resultado_a9!A1"/><Relationship Id="rId13" Type="http://schemas.openxmlformats.org/officeDocument/2006/relationships/image" Target="../media/image1.gif"/><Relationship Id="rId3" Type="http://schemas.openxmlformats.org/officeDocument/2006/relationships/hyperlink" Target="#resultado_a4!A1"/><Relationship Id="rId7" Type="http://schemas.openxmlformats.org/officeDocument/2006/relationships/hyperlink" Target="#resultado_a8!A1"/><Relationship Id="rId12" Type="http://schemas.openxmlformats.org/officeDocument/2006/relationships/hyperlink" Target="#resultados!A1"/><Relationship Id="rId2" Type="http://schemas.openxmlformats.org/officeDocument/2006/relationships/hyperlink" Target="#resultado_a3!A1"/><Relationship Id="rId1" Type="http://schemas.openxmlformats.org/officeDocument/2006/relationships/hyperlink" Target="#resultado_a2!A1"/><Relationship Id="rId6" Type="http://schemas.openxmlformats.org/officeDocument/2006/relationships/hyperlink" Target="#resultado_a7!A1"/><Relationship Id="rId11" Type="http://schemas.openxmlformats.org/officeDocument/2006/relationships/hyperlink" Target="#resultado_sup!A1"/><Relationship Id="rId5" Type="http://schemas.openxmlformats.org/officeDocument/2006/relationships/hyperlink" Target="#resultado_a1!A1"/><Relationship Id="rId15" Type="http://schemas.openxmlformats.org/officeDocument/2006/relationships/image" Target="../media/image8.png"/><Relationship Id="rId10" Type="http://schemas.openxmlformats.org/officeDocument/2006/relationships/hyperlink" Target="#resultado_a6!A1"/><Relationship Id="rId4" Type="http://schemas.openxmlformats.org/officeDocument/2006/relationships/hyperlink" Target="#resultado_a5!A1"/><Relationship Id="rId9" Type="http://schemas.openxmlformats.org/officeDocument/2006/relationships/hyperlink" Target="#resultado_a10!A1"/><Relationship Id="rId14" Type="http://schemas.openxmlformats.org/officeDocument/2006/relationships/hyperlink" Target="#Abertura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sup_estatura!A1"/><Relationship Id="rId7" Type="http://schemas.openxmlformats.org/officeDocument/2006/relationships/hyperlink" Target="#sup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sup_dct!A1"/><Relationship Id="rId5" Type="http://schemas.openxmlformats.org/officeDocument/2006/relationships/hyperlink" Target="#sup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a1_dct!A1"/><Relationship Id="rId3" Type="http://schemas.openxmlformats.org/officeDocument/2006/relationships/hyperlink" Target="#Abertura!A1"/><Relationship Id="rId7" Type="http://schemas.openxmlformats.org/officeDocument/2006/relationships/hyperlink" Target="#a1_cc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image" Target="../media/image1.gif"/><Relationship Id="rId5" Type="http://schemas.openxmlformats.org/officeDocument/2006/relationships/hyperlink" Target="#a1_estatura!A1"/><Relationship Id="rId4" Type="http://schemas.openxmlformats.org/officeDocument/2006/relationships/image" Target="../media/image8.png"/><Relationship Id="rId9" Type="http://schemas.openxmlformats.org/officeDocument/2006/relationships/hyperlink" Target="#a1_outra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2_estatura!A1"/><Relationship Id="rId7" Type="http://schemas.openxmlformats.org/officeDocument/2006/relationships/hyperlink" Target="#a2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2_dct!A1"/><Relationship Id="rId5" Type="http://schemas.openxmlformats.org/officeDocument/2006/relationships/hyperlink" Target="#a2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3_estatura!A1"/><Relationship Id="rId7" Type="http://schemas.openxmlformats.org/officeDocument/2006/relationships/hyperlink" Target="#a3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3_dct!A1"/><Relationship Id="rId5" Type="http://schemas.openxmlformats.org/officeDocument/2006/relationships/hyperlink" Target="#a3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4_estatura!A1"/><Relationship Id="rId7" Type="http://schemas.openxmlformats.org/officeDocument/2006/relationships/hyperlink" Target="#a4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4_dct!A1"/><Relationship Id="rId5" Type="http://schemas.openxmlformats.org/officeDocument/2006/relationships/hyperlink" Target="#a4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5_estatura!A1"/><Relationship Id="rId7" Type="http://schemas.openxmlformats.org/officeDocument/2006/relationships/hyperlink" Target="#a5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5_dct!A1"/><Relationship Id="rId5" Type="http://schemas.openxmlformats.org/officeDocument/2006/relationships/hyperlink" Target="#a5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1.gif"/><Relationship Id="rId1" Type="http://schemas.openxmlformats.org/officeDocument/2006/relationships/image" Target="../media/image9.wmf"/><Relationship Id="rId6" Type="http://schemas.openxmlformats.org/officeDocument/2006/relationships/image" Target="../media/image5.wmf"/><Relationship Id="rId5" Type="http://schemas.openxmlformats.org/officeDocument/2006/relationships/image" Target="../media/image4.wmf"/><Relationship Id="rId10" Type="http://schemas.openxmlformats.org/officeDocument/2006/relationships/hyperlink" Target="#instrucoes!A1"/><Relationship Id="rId4" Type="http://schemas.openxmlformats.org/officeDocument/2006/relationships/image" Target="../media/image3.wmf"/><Relationship Id="rId9" Type="http://schemas.openxmlformats.org/officeDocument/2006/relationships/image" Target="../media/image8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6_estatura!A1"/><Relationship Id="rId7" Type="http://schemas.openxmlformats.org/officeDocument/2006/relationships/hyperlink" Target="#a6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6_dct!A1"/><Relationship Id="rId5" Type="http://schemas.openxmlformats.org/officeDocument/2006/relationships/hyperlink" Target="#a6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7_estatura!A1"/><Relationship Id="rId7" Type="http://schemas.openxmlformats.org/officeDocument/2006/relationships/hyperlink" Target="#a7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7_dct!A1"/><Relationship Id="rId5" Type="http://schemas.openxmlformats.org/officeDocument/2006/relationships/hyperlink" Target="#a7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8_estatura!A1"/><Relationship Id="rId7" Type="http://schemas.openxmlformats.org/officeDocument/2006/relationships/hyperlink" Target="#a8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8_dct!A1"/><Relationship Id="rId5" Type="http://schemas.openxmlformats.org/officeDocument/2006/relationships/hyperlink" Target="#a8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9_estatura!A1"/><Relationship Id="rId7" Type="http://schemas.openxmlformats.org/officeDocument/2006/relationships/hyperlink" Target="#a9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9_dct!A1"/><Relationship Id="rId5" Type="http://schemas.openxmlformats.org/officeDocument/2006/relationships/hyperlink" Target="#a9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Abertura!A1"/><Relationship Id="rId3" Type="http://schemas.openxmlformats.org/officeDocument/2006/relationships/hyperlink" Target="#a10_estatura!A1"/><Relationship Id="rId7" Type="http://schemas.openxmlformats.org/officeDocument/2006/relationships/hyperlink" Target="#a10_outra!A1"/><Relationship Id="rId2" Type="http://schemas.openxmlformats.org/officeDocument/2006/relationships/image" Target="../media/image2.png"/><Relationship Id="rId1" Type="http://schemas.openxmlformats.org/officeDocument/2006/relationships/hyperlink" Target="#resultados!A1"/><Relationship Id="rId6" Type="http://schemas.openxmlformats.org/officeDocument/2006/relationships/hyperlink" Target="#a10_dct!A1"/><Relationship Id="rId5" Type="http://schemas.openxmlformats.org/officeDocument/2006/relationships/hyperlink" Target="#a10_cc!A1"/><Relationship Id="rId4" Type="http://schemas.openxmlformats.org/officeDocument/2006/relationships/image" Target="../media/image1.gif"/><Relationship Id="rId9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sup_outra!A1"/><Relationship Id="rId3" Type="http://schemas.openxmlformats.org/officeDocument/2006/relationships/hyperlink" Target="#lin!A1"/><Relationship Id="rId7" Type="http://schemas.openxmlformats.org/officeDocument/2006/relationships/hyperlink" Target="#sup_dct!A1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sup_cc!A1"/><Relationship Id="rId11" Type="http://schemas.openxmlformats.org/officeDocument/2006/relationships/hyperlink" Target="#Abertura!A1"/><Relationship Id="rId5" Type="http://schemas.openxmlformats.org/officeDocument/2006/relationships/image" Target="../media/image1.gif"/><Relationship Id="rId10" Type="http://schemas.openxmlformats.org/officeDocument/2006/relationships/image" Target="../media/image2.png"/><Relationship Id="rId4" Type="http://schemas.openxmlformats.org/officeDocument/2006/relationships/hyperlink" Target="#sup_estatura!A1"/><Relationship Id="rId9" Type="http://schemas.openxmlformats.org/officeDocument/2006/relationships/hyperlink" Target="#resultados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sup_outra!A1"/><Relationship Id="rId3" Type="http://schemas.openxmlformats.org/officeDocument/2006/relationships/hyperlink" Target="#lin!A1"/><Relationship Id="rId7" Type="http://schemas.openxmlformats.org/officeDocument/2006/relationships/hyperlink" Target="#sup_dct!A1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sup_cc!A1"/><Relationship Id="rId11" Type="http://schemas.openxmlformats.org/officeDocument/2006/relationships/hyperlink" Target="#Abertura!A1"/><Relationship Id="rId5" Type="http://schemas.openxmlformats.org/officeDocument/2006/relationships/image" Target="../media/image1.gif"/><Relationship Id="rId10" Type="http://schemas.openxmlformats.org/officeDocument/2006/relationships/image" Target="../media/image2.png"/><Relationship Id="rId4" Type="http://schemas.openxmlformats.org/officeDocument/2006/relationships/hyperlink" Target="#sup_estatura!A1"/><Relationship Id="rId9" Type="http://schemas.openxmlformats.org/officeDocument/2006/relationships/hyperlink" Target="#resultados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sup_outra!A1"/><Relationship Id="rId3" Type="http://schemas.openxmlformats.org/officeDocument/2006/relationships/hyperlink" Target="#lin!A1"/><Relationship Id="rId7" Type="http://schemas.openxmlformats.org/officeDocument/2006/relationships/hyperlink" Target="#sup_dct!A1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sup_cc!A1"/><Relationship Id="rId11" Type="http://schemas.openxmlformats.org/officeDocument/2006/relationships/hyperlink" Target="#Abertura!A1"/><Relationship Id="rId5" Type="http://schemas.openxmlformats.org/officeDocument/2006/relationships/image" Target="../media/image1.gif"/><Relationship Id="rId10" Type="http://schemas.openxmlformats.org/officeDocument/2006/relationships/image" Target="../media/image2.png"/><Relationship Id="rId4" Type="http://schemas.openxmlformats.org/officeDocument/2006/relationships/hyperlink" Target="#sup_estatura!A1"/><Relationship Id="rId9" Type="http://schemas.openxmlformats.org/officeDocument/2006/relationships/hyperlink" Target="#resultados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sup_outra!A1"/><Relationship Id="rId3" Type="http://schemas.openxmlformats.org/officeDocument/2006/relationships/hyperlink" Target="#lin!A1"/><Relationship Id="rId7" Type="http://schemas.openxmlformats.org/officeDocument/2006/relationships/hyperlink" Target="#sup_dct!A1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sup_cc!A1"/><Relationship Id="rId11" Type="http://schemas.openxmlformats.org/officeDocument/2006/relationships/hyperlink" Target="#Abertura!A1"/><Relationship Id="rId5" Type="http://schemas.openxmlformats.org/officeDocument/2006/relationships/image" Target="../media/image1.gif"/><Relationship Id="rId10" Type="http://schemas.openxmlformats.org/officeDocument/2006/relationships/image" Target="../media/image2.png"/><Relationship Id="rId4" Type="http://schemas.openxmlformats.org/officeDocument/2006/relationships/hyperlink" Target="#sup_estatura!A1"/><Relationship Id="rId9" Type="http://schemas.openxmlformats.org/officeDocument/2006/relationships/hyperlink" Target="#resultados!A1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lin!A1"/><Relationship Id="rId3" Type="http://schemas.openxmlformats.org/officeDocument/2006/relationships/hyperlink" Target="#a1_cc!A1"/><Relationship Id="rId7" Type="http://schemas.openxmlformats.org/officeDocument/2006/relationships/hyperlink" Target="#habicht!A1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a1_estatura!A1"/><Relationship Id="rId6" Type="http://schemas.openxmlformats.org/officeDocument/2006/relationships/hyperlink" Target="#bland_altman!A1"/><Relationship Id="rId11" Type="http://schemas.openxmlformats.org/officeDocument/2006/relationships/hyperlink" Target="#Abertura!A1"/><Relationship Id="rId5" Type="http://schemas.openxmlformats.org/officeDocument/2006/relationships/hyperlink" Target="#a1_outra!A1"/><Relationship Id="rId10" Type="http://schemas.openxmlformats.org/officeDocument/2006/relationships/image" Target="../media/image2.png"/><Relationship Id="rId4" Type="http://schemas.openxmlformats.org/officeDocument/2006/relationships/hyperlink" Target="#a1_dct!A1"/><Relationship Id="rId9" Type="http://schemas.openxmlformats.org/officeDocument/2006/relationships/hyperlink" Target="#resultado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lin!A1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hyperlink" Target="#Abertura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lin!A1"/><Relationship Id="rId3" Type="http://schemas.openxmlformats.org/officeDocument/2006/relationships/hyperlink" Target="#a1_cc!A1"/><Relationship Id="rId7" Type="http://schemas.openxmlformats.org/officeDocument/2006/relationships/hyperlink" Target="#habicht!A1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a1_estatura!A1"/><Relationship Id="rId6" Type="http://schemas.openxmlformats.org/officeDocument/2006/relationships/hyperlink" Target="#bland_altman!A1"/><Relationship Id="rId11" Type="http://schemas.openxmlformats.org/officeDocument/2006/relationships/hyperlink" Target="#Abertura!A1"/><Relationship Id="rId5" Type="http://schemas.openxmlformats.org/officeDocument/2006/relationships/hyperlink" Target="#a1_outra!A1"/><Relationship Id="rId10" Type="http://schemas.openxmlformats.org/officeDocument/2006/relationships/image" Target="../media/image2.png"/><Relationship Id="rId4" Type="http://schemas.openxmlformats.org/officeDocument/2006/relationships/hyperlink" Target="#a1_dct!A1"/><Relationship Id="rId9" Type="http://schemas.openxmlformats.org/officeDocument/2006/relationships/hyperlink" Target="#resultados!A1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lin!A1"/><Relationship Id="rId3" Type="http://schemas.openxmlformats.org/officeDocument/2006/relationships/hyperlink" Target="#a1_cc!A1"/><Relationship Id="rId7" Type="http://schemas.openxmlformats.org/officeDocument/2006/relationships/hyperlink" Target="#habicht!A1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a1_estatura!A1"/><Relationship Id="rId6" Type="http://schemas.openxmlformats.org/officeDocument/2006/relationships/hyperlink" Target="#bland_altman!A1"/><Relationship Id="rId11" Type="http://schemas.openxmlformats.org/officeDocument/2006/relationships/hyperlink" Target="#Abertura!A1"/><Relationship Id="rId5" Type="http://schemas.openxmlformats.org/officeDocument/2006/relationships/hyperlink" Target="#a1_outra!A1"/><Relationship Id="rId10" Type="http://schemas.openxmlformats.org/officeDocument/2006/relationships/image" Target="../media/image2.png"/><Relationship Id="rId4" Type="http://schemas.openxmlformats.org/officeDocument/2006/relationships/hyperlink" Target="#a1_dct!A1"/><Relationship Id="rId9" Type="http://schemas.openxmlformats.org/officeDocument/2006/relationships/hyperlink" Target="#resultados!A1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hyperlink" Target="#lin!A1"/><Relationship Id="rId3" Type="http://schemas.openxmlformats.org/officeDocument/2006/relationships/hyperlink" Target="#a1_cc!A1"/><Relationship Id="rId7" Type="http://schemas.openxmlformats.org/officeDocument/2006/relationships/hyperlink" Target="#habicht!A1"/><Relationship Id="rId12" Type="http://schemas.openxmlformats.org/officeDocument/2006/relationships/image" Target="../media/image8.png"/><Relationship Id="rId2" Type="http://schemas.openxmlformats.org/officeDocument/2006/relationships/image" Target="../media/image1.gif"/><Relationship Id="rId1" Type="http://schemas.openxmlformats.org/officeDocument/2006/relationships/hyperlink" Target="#a1_estatura!A1"/><Relationship Id="rId6" Type="http://schemas.openxmlformats.org/officeDocument/2006/relationships/hyperlink" Target="#bland_altman!A1"/><Relationship Id="rId11" Type="http://schemas.openxmlformats.org/officeDocument/2006/relationships/hyperlink" Target="#Abertura!A1"/><Relationship Id="rId5" Type="http://schemas.openxmlformats.org/officeDocument/2006/relationships/hyperlink" Target="#a1_outra!A1"/><Relationship Id="rId10" Type="http://schemas.openxmlformats.org/officeDocument/2006/relationships/image" Target="../media/image2.png"/><Relationship Id="rId4" Type="http://schemas.openxmlformats.org/officeDocument/2006/relationships/hyperlink" Target="#a1_dct!A1"/><Relationship Id="rId9" Type="http://schemas.openxmlformats.org/officeDocument/2006/relationships/hyperlink" Target="#resultados!A1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a2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2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2_outra!A1"/><Relationship Id="rId4" Type="http://schemas.openxmlformats.org/officeDocument/2006/relationships/hyperlink" Target="#resultados!A1"/><Relationship Id="rId9" Type="http://schemas.openxmlformats.org/officeDocument/2006/relationships/hyperlink" Target="#a2_dct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a2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2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2_outra!A1"/><Relationship Id="rId4" Type="http://schemas.openxmlformats.org/officeDocument/2006/relationships/hyperlink" Target="#resultados!A1"/><Relationship Id="rId9" Type="http://schemas.openxmlformats.org/officeDocument/2006/relationships/hyperlink" Target="#a2_dct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a2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2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2_outra!A1"/><Relationship Id="rId4" Type="http://schemas.openxmlformats.org/officeDocument/2006/relationships/hyperlink" Target="#resultados!A1"/><Relationship Id="rId9" Type="http://schemas.openxmlformats.org/officeDocument/2006/relationships/hyperlink" Target="#a2_dct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a2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2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2_outra!A1"/><Relationship Id="rId4" Type="http://schemas.openxmlformats.org/officeDocument/2006/relationships/hyperlink" Target="#resultados!A1"/><Relationship Id="rId9" Type="http://schemas.openxmlformats.org/officeDocument/2006/relationships/hyperlink" Target="#a2_dct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hyperlink" Target="#a3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3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3_outra!A1"/><Relationship Id="rId4" Type="http://schemas.openxmlformats.org/officeDocument/2006/relationships/hyperlink" Target="#resultados!A1"/><Relationship Id="rId9" Type="http://schemas.openxmlformats.org/officeDocument/2006/relationships/hyperlink" Target="#a3_dct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hyperlink" Target="#a3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3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3_outra!A1"/><Relationship Id="rId4" Type="http://schemas.openxmlformats.org/officeDocument/2006/relationships/hyperlink" Target="#resultados!A1"/><Relationship Id="rId9" Type="http://schemas.openxmlformats.org/officeDocument/2006/relationships/hyperlink" Target="#a3_dct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hyperlink" Target="#a3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3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3_outra!A1"/><Relationship Id="rId4" Type="http://schemas.openxmlformats.org/officeDocument/2006/relationships/hyperlink" Target="#resultados!A1"/><Relationship Id="rId9" Type="http://schemas.openxmlformats.org/officeDocument/2006/relationships/hyperlink" Target="#a3_dc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lin_formulas!A1"/><Relationship Id="rId3" Type="http://schemas.openxmlformats.org/officeDocument/2006/relationships/hyperlink" Target="#lin!A1"/><Relationship Id="rId7" Type="http://schemas.openxmlformats.org/officeDocument/2006/relationships/image" Target="../media/image2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lin_exemplo!A1"/><Relationship Id="rId5" Type="http://schemas.openxmlformats.org/officeDocument/2006/relationships/image" Target="../media/image8.png"/><Relationship Id="rId4" Type="http://schemas.openxmlformats.org/officeDocument/2006/relationships/hyperlink" Target="#Abertura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a3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3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3_outra!A1"/><Relationship Id="rId4" Type="http://schemas.openxmlformats.org/officeDocument/2006/relationships/hyperlink" Target="#resultados!A1"/><Relationship Id="rId9" Type="http://schemas.openxmlformats.org/officeDocument/2006/relationships/hyperlink" Target="#a3_dct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hyperlink" Target="#a4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4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4_outra!A1"/><Relationship Id="rId4" Type="http://schemas.openxmlformats.org/officeDocument/2006/relationships/hyperlink" Target="#resultados!A1"/><Relationship Id="rId9" Type="http://schemas.openxmlformats.org/officeDocument/2006/relationships/hyperlink" Target="#a4_dct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hyperlink" Target="#a4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4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4_outra!A1"/><Relationship Id="rId4" Type="http://schemas.openxmlformats.org/officeDocument/2006/relationships/hyperlink" Target="#resultados!A1"/><Relationship Id="rId9" Type="http://schemas.openxmlformats.org/officeDocument/2006/relationships/hyperlink" Target="#a4_dct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a4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4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4_outra!A1"/><Relationship Id="rId4" Type="http://schemas.openxmlformats.org/officeDocument/2006/relationships/hyperlink" Target="#resultados!A1"/><Relationship Id="rId9" Type="http://schemas.openxmlformats.org/officeDocument/2006/relationships/hyperlink" Target="#a4_dct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a4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4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4_outra!A1"/><Relationship Id="rId4" Type="http://schemas.openxmlformats.org/officeDocument/2006/relationships/hyperlink" Target="#resultados!A1"/><Relationship Id="rId9" Type="http://schemas.openxmlformats.org/officeDocument/2006/relationships/hyperlink" Target="#a4_dct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a5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5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5_outra!A1"/><Relationship Id="rId4" Type="http://schemas.openxmlformats.org/officeDocument/2006/relationships/hyperlink" Target="#resultados!A1"/><Relationship Id="rId9" Type="http://schemas.openxmlformats.org/officeDocument/2006/relationships/hyperlink" Target="#a5_dct!A1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a5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5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5_outra!A1"/><Relationship Id="rId4" Type="http://schemas.openxmlformats.org/officeDocument/2006/relationships/hyperlink" Target="#resultados!A1"/><Relationship Id="rId9" Type="http://schemas.openxmlformats.org/officeDocument/2006/relationships/hyperlink" Target="#a5_dct!A1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a5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5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5_outra!A1"/><Relationship Id="rId4" Type="http://schemas.openxmlformats.org/officeDocument/2006/relationships/hyperlink" Target="#resultados!A1"/><Relationship Id="rId9" Type="http://schemas.openxmlformats.org/officeDocument/2006/relationships/hyperlink" Target="#a5_dct!A1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a5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5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5_outra!A1"/><Relationship Id="rId4" Type="http://schemas.openxmlformats.org/officeDocument/2006/relationships/hyperlink" Target="#resultados!A1"/><Relationship Id="rId9" Type="http://schemas.openxmlformats.org/officeDocument/2006/relationships/hyperlink" Target="#a5_dct!A1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a6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6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6_outra!A1"/><Relationship Id="rId4" Type="http://schemas.openxmlformats.org/officeDocument/2006/relationships/hyperlink" Target="#resultados!A1"/><Relationship Id="rId9" Type="http://schemas.openxmlformats.org/officeDocument/2006/relationships/hyperlink" Target="#a6_dct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hyperlink" Target="#Abertura!A1"/><Relationship Id="rId3" Type="http://schemas.openxmlformats.org/officeDocument/2006/relationships/hyperlink" Target="#lin!A1"/><Relationship Id="rId7" Type="http://schemas.openxmlformats.org/officeDocument/2006/relationships/image" Target="../media/image14.png"/><Relationship Id="rId12" Type="http://schemas.openxmlformats.org/officeDocument/2006/relationships/hyperlink" Target="#lin_exemplo!A1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a6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6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6_outra!A1"/><Relationship Id="rId4" Type="http://schemas.openxmlformats.org/officeDocument/2006/relationships/hyperlink" Target="#resultados!A1"/><Relationship Id="rId9" Type="http://schemas.openxmlformats.org/officeDocument/2006/relationships/hyperlink" Target="#a6_dct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a6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6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6_outra!A1"/><Relationship Id="rId4" Type="http://schemas.openxmlformats.org/officeDocument/2006/relationships/hyperlink" Target="#resultados!A1"/><Relationship Id="rId9" Type="http://schemas.openxmlformats.org/officeDocument/2006/relationships/hyperlink" Target="#a6_dct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hyperlink" Target="#a6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6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6_outra!A1"/><Relationship Id="rId4" Type="http://schemas.openxmlformats.org/officeDocument/2006/relationships/hyperlink" Target="#resultados!A1"/><Relationship Id="rId9" Type="http://schemas.openxmlformats.org/officeDocument/2006/relationships/hyperlink" Target="#a6_dct!A1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hyperlink" Target="#a7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7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7_outra!A1"/><Relationship Id="rId4" Type="http://schemas.openxmlformats.org/officeDocument/2006/relationships/hyperlink" Target="#resultados!A1"/><Relationship Id="rId9" Type="http://schemas.openxmlformats.org/officeDocument/2006/relationships/hyperlink" Target="#a7_dct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hyperlink" Target="#a7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7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7_outra!A1"/><Relationship Id="rId4" Type="http://schemas.openxmlformats.org/officeDocument/2006/relationships/hyperlink" Target="#resultados!A1"/><Relationship Id="rId9" Type="http://schemas.openxmlformats.org/officeDocument/2006/relationships/hyperlink" Target="#a7_dct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hyperlink" Target="#a7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7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7_outra!A1"/><Relationship Id="rId4" Type="http://schemas.openxmlformats.org/officeDocument/2006/relationships/hyperlink" Target="#resultados!A1"/><Relationship Id="rId9" Type="http://schemas.openxmlformats.org/officeDocument/2006/relationships/hyperlink" Target="#a7_dct!A1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hyperlink" Target="#a7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7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7_outra!A1"/><Relationship Id="rId4" Type="http://schemas.openxmlformats.org/officeDocument/2006/relationships/hyperlink" Target="#resultados!A1"/><Relationship Id="rId9" Type="http://schemas.openxmlformats.org/officeDocument/2006/relationships/hyperlink" Target="#a7_dct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hyperlink" Target="#a8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8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8_outra!A1"/><Relationship Id="rId4" Type="http://schemas.openxmlformats.org/officeDocument/2006/relationships/hyperlink" Target="#resultados!A1"/><Relationship Id="rId9" Type="http://schemas.openxmlformats.org/officeDocument/2006/relationships/hyperlink" Target="#a8_dct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a8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8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8_outra!A1"/><Relationship Id="rId4" Type="http://schemas.openxmlformats.org/officeDocument/2006/relationships/hyperlink" Target="#resultados!A1"/><Relationship Id="rId9" Type="http://schemas.openxmlformats.org/officeDocument/2006/relationships/hyperlink" Target="#a8_dct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hyperlink" Target="#a8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8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8_outra!A1"/><Relationship Id="rId4" Type="http://schemas.openxmlformats.org/officeDocument/2006/relationships/hyperlink" Target="#resultados!A1"/><Relationship Id="rId9" Type="http://schemas.openxmlformats.org/officeDocument/2006/relationships/hyperlink" Target="#a8_dct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Abertura!A1"/><Relationship Id="rId1" Type="http://schemas.openxmlformats.org/officeDocument/2006/relationships/hyperlink" Target="#lin!A1"/><Relationship Id="rId4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hyperlink" Target="#a8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8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8_outra!A1"/><Relationship Id="rId4" Type="http://schemas.openxmlformats.org/officeDocument/2006/relationships/hyperlink" Target="#resultados!A1"/><Relationship Id="rId9" Type="http://schemas.openxmlformats.org/officeDocument/2006/relationships/hyperlink" Target="#a8_dct!A1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hyperlink" Target="#a9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9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9_outra!A1"/><Relationship Id="rId4" Type="http://schemas.openxmlformats.org/officeDocument/2006/relationships/hyperlink" Target="#resultados!A1"/><Relationship Id="rId9" Type="http://schemas.openxmlformats.org/officeDocument/2006/relationships/hyperlink" Target="#a9_dct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hyperlink" Target="#a9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9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9_outra!A1"/><Relationship Id="rId4" Type="http://schemas.openxmlformats.org/officeDocument/2006/relationships/hyperlink" Target="#resultados!A1"/><Relationship Id="rId9" Type="http://schemas.openxmlformats.org/officeDocument/2006/relationships/hyperlink" Target="#a9_dct!A1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hyperlink" Target="#a9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9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9_outra!A1"/><Relationship Id="rId4" Type="http://schemas.openxmlformats.org/officeDocument/2006/relationships/hyperlink" Target="#resultados!A1"/><Relationship Id="rId9" Type="http://schemas.openxmlformats.org/officeDocument/2006/relationships/hyperlink" Target="#a9_dct!A1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hyperlink" Target="#a9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9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9_outra!A1"/><Relationship Id="rId4" Type="http://schemas.openxmlformats.org/officeDocument/2006/relationships/hyperlink" Target="#resultados!A1"/><Relationship Id="rId9" Type="http://schemas.openxmlformats.org/officeDocument/2006/relationships/hyperlink" Target="#a9_dct!A1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hyperlink" Target="#a10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10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10_outra!A1"/><Relationship Id="rId4" Type="http://schemas.openxmlformats.org/officeDocument/2006/relationships/hyperlink" Target="#resultados!A1"/><Relationship Id="rId9" Type="http://schemas.openxmlformats.org/officeDocument/2006/relationships/hyperlink" Target="#a10_dct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hyperlink" Target="#a10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10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10_outra!A1"/><Relationship Id="rId4" Type="http://schemas.openxmlformats.org/officeDocument/2006/relationships/hyperlink" Target="#resultados!A1"/><Relationship Id="rId9" Type="http://schemas.openxmlformats.org/officeDocument/2006/relationships/hyperlink" Target="#a10_dct!A1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hyperlink" Target="#a10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10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10_outra!A1"/><Relationship Id="rId4" Type="http://schemas.openxmlformats.org/officeDocument/2006/relationships/hyperlink" Target="#resultados!A1"/><Relationship Id="rId9" Type="http://schemas.openxmlformats.org/officeDocument/2006/relationships/hyperlink" Target="#a10_dct!A1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hyperlink" Target="#a10_cc!A1"/><Relationship Id="rId3" Type="http://schemas.openxmlformats.org/officeDocument/2006/relationships/hyperlink" Target="#lin!A1"/><Relationship Id="rId7" Type="http://schemas.openxmlformats.org/officeDocument/2006/relationships/image" Target="../media/image1.gif"/><Relationship Id="rId12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10_estatura!A1"/><Relationship Id="rId11" Type="http://schemas.openxmlformats.org/officeDocument/2006/relationships/hyperlink" Target="#Abertura!A1"/><Relationship Id="rId5" Type="http://schemas.openxmlformats.org/officeDocument/2006/relationships/image" Target="../media/image2.png"/><Relationship Id="rId10" Type="http://schemas.openxmlformats.org/officeDocument/2006/relationships/hyperlink" Target="#a10_outra!A1"/><Relationship Id="rId4" Type="http://schemas.openxmlformats.org/officeDocument/2006/relationships/hyperlink" Target="#resultados!A1"/><Relationship Id="rId9" Type="http://schemas.openxmlformats.org/officeDocument/2006/relationships/hyperlink" Target="#a10_dct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lin!A1"/><Relationship Id="rId7" Type="http://schemas.openxmlformats.org/officeDocument/2006/relationships/image" Target="../media/image8.png"/><Relationship Id="rId2" Type="http://schemas.openxmlformats.org/officeDocument/2006/relationships/hyperlink" Target="#habicht!A1"/><Relationship Id="rId1" Type="http://schemas.openxmlformats.org/officeDocument/2006/relationships/hyperlink" Target="#bland_altman!A1"/><Relationship Id="rId6" Type="http://schemas.openxmlformats.org/officeDocument/2006/relationships/hyperlink" Target="#Abertura!A1"/><Relationship Id="rId5" Type="http://schemas.openxmlformats.org/officeDocument/2006/relationships/hyperlink" Target="#bland_altman_exemplo!A1"/><Relationship Id="rId4" Type="http://schemas.openxmlformats.org/officeDocument/2006/relationships/hyperlink" Target="#bland_altman_formul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15</xdr:row>
      <xdr:rowOff>38100</xdr:rowOff>
    </xdr:from>
    <xdr:to>
      <xdr:col>6</xdr:col>
      <xdr:colOff>85725</xdr:colOff>
      <xdr:row>18</xdr:row>
      <xdr:rowOff>142875</xdr:rowOff>
    </xdr:to>
    <xdr:sp macro="" textlink="">
      <xdr:nvSpPr>
        <xdr:cNvPr id="36" name="AutoShape 4">
          <a:hlinkClick xmlns:r="http://schemas.openxmlformats.org/officeDocument/2006/relationships" r:id="rId1" tooltip="Dúvidas frequentes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1276350" y="2466975"/>
          <a:ext cx="2466975" cy="590550"/>
        </a:xfrm>
        <a:prstGeom prst="roundRect">
          <a:avLst>
            <a:gd name="adj" fmla="val 16667"/>
          </a:avLst>
        </a:prstGeom>
        <a:solidFill>
          <a:srgbClr val="FFCC66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pPr algn="ctr" rtl="1">
            <a:defRPr sz="1000"/>
          </a:pPr>
          <a:r>
            <a:rPr lang="pt-BR" sz="1200" b="0" i="0" strike="noStrike">
              <a:solidFill>
                <a:srgbClr val="000000"/>
              </a:solidFill>
              <a:latin typeface="Comic Sans MS"/>
            </a:rPr>
            <a:t>Técnicas antropométricas</a:t>
          </a:r>
        </a:p>
      </xdr:txBody>
    </xdr:sp>
    <xdr:clientData/>
  </xdr:twoCellAnchor>
  <xdr:twoCellAnchor>
    <xdr:from>
      <xdr:col>0</xdr:col>
      <xdr:colOff>137160</xdr:colOff>
      <xdr:row>0</xdr:row>
      <xdr:rowOff>104775</xdr:rowOff>
    </xdr:from>
    <xdr:to>
      <xdr:col>13</xdr:col>
      <xdr:colOff>95250</xdr:colOff>
      <xdr:row>4</xdr:row>
      <xdr:rowOff>66675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137160" y="104775"/>
          <a:ext cx="7882890" cy="609600"/>
        </a:xfrm>
        <a:prstGeom prst="roundRect">
          <a:avLst>
            <a:gd name="adj" fmla="val 16667"/>
          </a:avLst>
        </a:prstGeom>
        <a:solidFill>
          <a:schemeClr val="accent5">
            <a:lumMod val="60000"/>
            <a:lumOff val="40000"/>
          </a:schemeClr>
        </a:solidFill>
        <a:ln>
          <a:noFill/>
          <a:headEnd/>
          <a:tailEnd/>
        </a:ln>
        <a:effectLst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wrap="square" lIns="45720" tIns="45720" rIns="45720" bIns="45720" anchor="ctr" upright="1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1">
            <a:defRPr sz="1000"/>
          </a:pPr>
          <a:r>
            <a:rPr lang="pt-BR" sz="2000" b="1" i="0" strike="noStrike" cap="none" spc="50" baseline="0">
              <a:ln w="11430"/>
              <a:solidFill>
                <a:schemeClr val="accent4">
                  <a:lumMod val="50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/>
            </a:rPr>
            <a:t>Material de apoio para treinamento de antropometristas</a:t>
          </a:r>
        </a:p>
      </xdr:txBody>
    </xdr:sp>
    <xdr:clientData/>
  </xdr:twoCellAnchor>
  <xdr:twoCellAnchor>
    <xdr:from>
      <xdr:col>6</xdr:col>
      <xdr:colOff>276225</xdr:colOff>
      <xdr:row>10</xdr:row>
      <xdr:rowOff>95250</xdr:rowOff>
    </xdr:from>
    <xdr:to>
      <xdr:col>10</xdr:col>
      <xdr:colOff>542925</xdr:colOff>
      <xdr:row>14</xdr:row>
      <xdr:rowOff>57150</xdr:rowOff>
    </xdr:to>
    <xdr:grpSp>
      <xdr:nvGrpSpPr>
        <xdr:cNvPr id="1027" name="Grupo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GrpSpPr>
          <a:grpSpLocks/>
        </xdr:cNvGrpSpPr>
      </xdr:nvGrpSpPr>
      <xdr:grpSpPr bwMode="auto">
        <a:xfrm>
          <a:off x="3933825" y="1714500"/>
          <a:ext cx="2705100" cy="609600"/>
          <a:chOff x="3935730" y="1712595"/>
          <a:chExt cx="2703195" cy="611505"/>
        </a:xfrm>
      </xdr:grpSpPr>
      <xdr:sp macro="" textlink="">
        <xdr:nvSpPr>
          <xdr:cNvPr id="5" name="AutoShape 12">
            <a:hlinkClick xmlns:r="http://schemas.openxmlformats.org/officeDocument/2006/relationships" r:id="rId2" tooltip="Verificar desempenho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35730" y="1712595"/>
            <a:ext cx="2465238" cy="611505"/>
          </a:xfrm>
          <a:prstGeom prst="roundRect">
            <a:avLst>
              <a:gd name="adj" fmla="val 16667"/>
            </a:avLst>
          </a:prstGeom>
          <a:solidFill>
            <a:srgbClr val="CC99FF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1"/>
          </a:fillRef>
          <a:effectRef idx="1">
            <a:schemeClr val="accent1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Verificar desempenho dos antropometristas</a:t>
            </a:r>
          </a:p>
        </xdr:txBody>
      </xdr:sp>
      <xdr:pic>
        <xdr:nvPicPr>
          <xdr:cNvPr id="1042" name="Picture 42" descr="C:\Users\Natália\AppData\Local\Microsoft\Windows\Temporary Internet Files\Content.IE5\LT00TPWD\MM900336967[1].gif">
            <a:extLst>
              <a:ext uri="{FF2B5EF4-FFF2-40B4-BE49-F238E27FC236}">
                <a16:creationId xmlns:a16="http://schemas.microsoft.com/office/drawing/2014/main" id="{00000000-0008-0000-0000-00001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200775" y="1790700"/>
            <a:ext cx="438150" cy="438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409575</xdr:colOff>
      <xdr:row>10</xdr:row>
      <xdr:rowOff>95250</xdr:rowOff>
    </xdr:from>
    <xdr:to>
      <xdr:col>6</xdr:col>
      <xdr:colOff>85725</xdr:colOff>
      <xdr:row>16</xdr:row>
      <xdr:rowOff>28575</xdr:rowOff>
    </xdr:to>
    <xdr:grpSp>
      <xdr:nvGrpSpPr>
        <xdr:cNvPr id="1028" name="Grupo 26">
          <a:hlinkClick xmlns:r="http://schemas.openxmlformats.org/officeDocument/2006/relationships" r:id="rId4" tooltip="Interpretando os resultados"/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GrpSpPr>
          <a:grpSpLocks/>
        </xdr:cNvGrpSpPr>
      </xdr:nvGrpSpPr>
      <xdr:grpSpPr bwMode="auto">
        <a:xfrm>
          <a:off x="1019175" y="1714500"/>
          <a:ext cx="2724150" cy="904875"/>
          <a:chOff x="2568736" y="979170"/>
          <a:chExt cx="2726969" cy="897090"/>
        </a:xfrm>
      </xdr:grpSpPr>
      <xdr:sp macro="" textlink="">
        <xdr:nvSpPr>
          <xdr:cNvPr id="4" name="AutoShape 5">
            <a:hlinkClick xmlns:r="http://schemas.openxmlformats.org/officeDocument/2006/relationships" r:id="rId4" tooltip="Interpretando os resultados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2826177" y="979170"/>
            <a:ext cx="2469528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040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000-000010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 flipH="1">
            <a:off x="2568736" y="1085685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485775</xdr:colOff>
      <xdr:row>5</xdr:row>
      <xdr:rowOff>104775</xdr:rowOff>
    </xdr:from>
    <xdr:to>
      <xdr:col>6</xdr:col>
      <xdr:colOff>85725</xdr:colOff>
      <xdr:row>9</xdr:row>
      <xdr:rowOff>114300</xdr:rowOff>
    </xdr:to>
    <xdr:grpSp>
      <xdr:nvGrpSpPr>
        <xdr:cNvPr id="1029" name="Grupo 29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GrpSpPr>
          <a:grpSpLocks/>
        </xdr:cNvGrpSpPr>
      </xdr:nvGrpSpPr>
      <xdr:grpSpPr bwMode="auto">
        <a:xfrm>
          <a:off x="1095375" y="914400"/>
          <a:ext cx="2647950" cy="657225"/>
          <a:chOff x="76200" y="914400"/>
          <a:chExt cx="2649855" cy="657651"/>
        </a:xfrm>
      </xdr:grpSpPr>
      <xdr:sp macro="" textlink="">
        <xdr:nvSpPr>
          <xdr:cNvPr id="3" name="AutoShape 3">
            <a:hlinkClick xmlns:r="http://schemas.openxmlformats.org/officeDocument/2006/relationships" r:id="rId6" tooltip="Instruções de uso do aplicativo para treinamento de antropometristas"/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257305" y="990649"/>
            <a:ext cx="2468750" cy="581402"/>
          </a:xfrm>
          <a:prstGeom prst="roundRect">
            <a:avLst>
              <a:gd name="adj" fmla="val 16667"/>
            </a:avLst>
          </a:prstGeom>
          <a:ln>
            <a:headEnd/>
            <a:tailEnd/>
          </a:ln>
        </xdr:spPr>
        <xdr:style>
          <a:lnRef idx="3">
            <a:schemeClr val="lt1"/>
          </a:lnRef>
          <a:fillRef idx="1">
            <a:schemeClr val="accent5"/>
          </a:fillRef>
          <a:effectRef idx="1">
            <a:schemeClr val="accent5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Instruções de uso do material</a:t>
            </a:r>
          </a:p>
        </xdr:txBody>
      </xdr:sp>
      <xdr:pic>
        <xdr:nvPicPr>
          <xdr:cNvPr id="1038" name="Picture 70" descr="C:\Program Files\Microsoft Office\MEDIA\CAGCAT10\j0299125.wmf">
            <a:extLst>
              <a:ext uri="{FF2B5EF4-FFF2-40B4-BE49-F238E27FC236}">
                <a16:creationId xmlns:a16="http://schemas.microsoft.com/office/drawing/2014/main" id="{00000000-0008-0000-0000-00000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6200" y="914400"/>
            <a:ext cx="342900" cy="552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276225</xdr:colOff>
      <xdr:row>5</xdr:row>
      <xdr:rowOff>0</xdr:rowOff>
    </xdr:from>
    <xdr:to>
      <xdr:col>10</xdr:col>
      <xdr:colOff>600075</xdr:colOff>
      <xdr:row>9</xdr:row>
      <xdr:rowOff>114300</xdr:rowOff>
    </xdr:to>
    <xdr:grpSp>
      <xdr:nvGrpSpPr>
        <xdr:cNvPr id="1030" name="Grupo 30">
          <a:hlinkClick xmlns:r="http://schemas.openxmlformats.org/officeDocument/2006/relationships" r:id="rId8" tooltip="Inserir medidas coletadas"/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GrpSpPr>
          <a:grpSpLocks/>
        </xdr:cNvGrpSpPr>
      </xdr:nvGrpSpPr>
      <xdr:grpSpPr bwMode="auto">
        <a:xfrm>
          <a:off x="3933825" y="809625"/>
          <a:ext cx="2762250" cy="762000"/>
          <a:chOff x="3933825" y="809625"/>
          <a:chExt cx="2762250" cy="764400"/>
        </a:xfrm>
      </xdr:grpSpPr>
      <xdr:sp macro="" textlink="">
        <xdr:nvSpPr>
          <xdr:cNvPr id="2" name="AutoShape 4">
            <a:hlinkClick xmlns:r="http://schemas.openxmlformats.org/officeDocument/2006/relationships" r:id="rId8" tooltip="Inserir medidas coletadas"/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>
            <a:spLocks noChangeArrowheads="1"/>
          </xdr:cNvSpPr>
        </xdr:nvSpPr>
        <xdr:spPr bwMode="auto">
          <a:xfrm>
            <a:off x="3933825" y="981615"/>
            <a:ext cx="2466975" cy="592410"/>
          </a:xfrm>
          <a:prstGeom prst="roundRect">
            <a:avLst>
              <a:gd name="adj" fmla="val 16667"/>
            </a:avLst>
          </a:prstGeom>
          <a:ln>
            <a:headEnd/>
            <a:tailEnd/>
          </a:ln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Inserir medidas coletadas</a:t>
            </a:r>
          </a:p>
        </xdr:txBody>
      </xdr:sp>
      <xdr:pic>
        <xdr:nvPicPr>
          <xdr:cNvPr id="1036" name="Picture 94" descr="C:\Users\Natália\AppData\Local\Microsoft\Windows\Temporary Internet Files\Content.IE5\LT00TPWD\MC900088888[1].wmf">
            <a:extLst>
              <a:ext uri="{FF2B5EF4-FFF2-40B4-BE49-F238E27FC236}">
                <a16:creationId xmlns:a16="http://schemas.microsoft.com/office/drawing/2014/main" id="{00000000-0008-0000-0000-00000C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6181725" y="809625"/>
            <a:ext cx="514350" cy="714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6</xdr:col>
      <xdr:colOff>276225</xdr:colOff>
      <xdr:row>15</xdr:row>
      <xdr:rowOff>38100</xdr:rowOff>
    </xdr:from>
    <xdr:to>
      <xdr:col>10</xdr:col>
      <xdr:colOff>495300</xdr:colOff>
      <xdr:row>18</xdr:row>
      <xdr:rowOff>152400</xdr:rowOff>
    </xdr:to>
    <xdr:grpSp>
      <xdr:nvGrpSpPr>
        <xdr:cNvPr id="1031" name="Grupo 23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GrpSpPr>
          <a:grpSpLocks/>
        </xdr:cNvGrpSpPr>
      </xdr:nvGrpSpPr>
      <xdr:grpSpPr bwMode="auto">
        <a:xfrm>
          <a:off x="3933825" y="2466975"/>
          <a:ext cx="2657475" cy="600075"/>
          <a:chOff x="3933825" y="2470785"/>
          <a:chExt cx="2654348" cy="596265"/>
        </a:xfrm>
      </xdr:grpSpPr>
      <xdr:sp macro="" textlink="">
        <xdr:nvSpPr>
          <xdr:cNvPr id="46" name="AutoShape 4">
            <a:hlinkClick xmlns:r="http://schemas.openxmlformats.org/officeDocument/2006/relationships" r:id="rId10" tooltip="Créditos e Contato com o LANPOP"/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3933825" y="2470785"/>
            <a:ext cx="2473586" cy="586800"/>
          </a:xfrm>
          <a:prstGeom prst="roundRect">
            <a:avLst>
              <a:gd name="adj" fmla="val 16667"/>
            </a:avLst>
          </a:prstGeom>
          <a:solidFill>
            <a:srgbClr val="92D050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Créditos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e Contato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034" name="Picture 1107" descr="C:\Users\Lanpop\AppData\Local\Microsoft\Windows\Temporary Internet Files\Content.IE5\J5H9SAEO\MC900354013[1].wmf">
            <a:extLst>
              <a:ext uri="{FF2B5EF4-FFF2-40B4-BE49-F238E27FC236}">
                <a16:creationId xmlns:a16="http://schemas.microsoft.com/office/drawing/2014/main" id="{00000000-0008-0000-0000-00000A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6076950" y="2514600"/>
            <a:ext cx="511223" cy="552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485775</xdr:colOff>
      <xdr:row>16</xdr:row>
      <xdr:rowOff>38100</xdr:rowOff>
    </xdr:from>
    <xdr:to>
      <xdr:col>2</xdr:col>
      <xdr:colOff>342900</xdr:colOff>
      <xdr:row>19</xdr:row>
      <xdr:rowOff>38100</xdr:rowOff>
    </xdr:to>
    <xdr:pic>
      <xdr:nvPicPr>
        <xdr:cNvPr id="1032" name="Picture 1" descr="C:\Users\Lanpop\AppData\Local\Microsoft\Windows\Temporary Internet Files\Content.IE5\FJAY0NAO\MC900352217[1].wmf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5375" y="2628900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091565" y="866774"/>
          <a:ext cx="5810250" cy="3156586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t" anchorCtr="0"/>
        <a:lstStyle/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Limites de concordância para Precisão</a:t>
          </a:r>
          <a:r>
            <a:rPr lang="pt-BR" sz="1050" b="0" baseline="0">
              <a:latin typeface="Comic Sans MS" pitchFamily="66" charset="0"/>
            </a:rPr>
            <a:t>:</a:t>
          </a:r>
        </a:p>
        <a:p>
          <a:endParaRPr lang="pt-BR" sz="1050" b="0" baseline="0">
            <a:latin typeface="Comic Sans MS" pitchFamily="66" charset="0"/>
          </a:endParaRPr>
        </a:p>
        <a:p>
          <a:endParaRPr lang="pt-BR" sz="1050" b="0" baseline="0">
            <a:latin typeface="Comic Sans MS" pitchFamily="66" charset="0"/>
          </a:endParaRPr>
        </a:p>
        <a:p>
          <a:endParaRPr lang="pt-BR" sz="1050" b="0" baseline="0">
            <a:latin typeface="Comic Sans MS" pitchFamily="66" charset="0"/>
          </a:endParaRP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Limites de concordância para Exatidão:</a:t>
          </a:r>
          <a:endParaRPr lang="pt-BR" sz="1050" b="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10242" name="Grupo 6">
          <a:extLst>
            <a:ext uri="{FF2B5EF4-FFF2-40B4-BE49-F238E27FC236}">
              <a16:creationId xmlns:a16="http://schemas.microsoft.com/office/drawing/2014/main" id="{00000000-0008-0000-0900-00000228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8" name="Elipse 7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9" name="Elipse 8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0" name="Elipse 9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14</xdr:row>
      <xdr:rowOff>57150</xdr:rowOff>
    </xdr:from>
    <xdr:to>
      <xdr:col>1</xdr:col>
      <xdr:colOff>466725</xdr:colOff>
      <xdr:row>14</xdr:row>
      <xdr:rowOff>95250</xdr:rowOff>
    </xdr:to>
    <xdr:cxnSp macro="">
      <xdr:nvCxnSpPr>
        <xdr:cNvPr id="10243" name="Conector angulado 10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CxnSpPr>
          <a:cxnSpLocks noChangeShapeType="1"/>
          <a:stCxn id="8" idx="6"/>
          <a:endCxn id="2" idx="1"/>
        </xdr:cNvCxnSpPr>
      </xdr:nvCxnSpPr>
      <xdr:spPr bwMode="auto">
        <a:xfrm>
          <a:off x="857250" y="2324100"/>
          <a:ext cx="219075" cy="38100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1</xdr:col>
      <xdr:colOff>556260</xdr:colOff>
      <xdr:row>6</xdr:row>
      <xdr:rowOff>0</xdr:rowOff>
    </xdr:from>
    <xdr:to>
      <xdr:col>4</xdr:col>
      <xdr:colOff>457200</xdr:colOff>
      <xdr:row>9</xdr:row>
      <xdr:rowOff>144780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9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15000"/>
        <a:stretch>
          <a:fillRect/>
        </a:stretch>
      </xdr:blipFill>
      <xdr:spPr bwMode="auto">
        <a:xfrm>
          <a:off x="1181100" y="1005840"/>
          <a:ext cx="1775460" cy="64770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0</xdr:colOff>
      <xdr:row>5</xdr:row>
      <xdr:rowOff>160020</xdr:rowOff>
    </xdr:from>
    <xdr:to>
      <xdr:col>7</xdr:col>
      <xdr:colOff>525780</xdr:colOff>
      <xdr:row>9</xdr:row>
      <xdr:rowOff>144780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9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2745" b="2941"/>
        <a:stretch>
          <a:fillRect/>
        </a:stretch>
      </xdr:blipFill>
      <xdr:spPr bwMode="auto">
        <a:xfrm>
          <a:off x="3124200" y="998220"/>
          <a:ext cx="1775460" cy="65532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45720</xdr:colOff>
      <xdr:row>5</xdr:row>
      <xdr:rowOff>160020</xdr:rowOff>
    </xdr:from>
    <xdr:to>
      <xdr:col>10</xdr:col>
      <xdr:colOff>579120</xdr:colOff>
      <xdr:row>9</xdr:row>
      <xdr:rowOff>152400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9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4808" b="11539"/>
        <a:stretch>
          <a:fillRect/>
        </a:stretch>
      </xdr:blipFill>
      <xdr:spPr bwMode="auto">
        <a:xfrm>
          <a:off x="5044440" y="998220"/>
          <a:ext cx="1783080" cy="66294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563880</xdr:colOff>
      <xdr:row>12</xdr:row>
      <xdr:rowOff>137160</xdr:rowOff>
    </xdr:from>
    <xdr:to>
      <xdr:col>3</xdr:col>
      <xdr:colOff>533400</xdr:colOff>
      <xdr:row>16</xdr:row>
      <xdr:rowOff>30480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9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4530" r="17094"/>
        <a:stretch>
          <a:fillRect/>
        </a:stretch>
      </xdr:blipFill>
      <xdr:spPr bwMode="auto">
        <a:xfrm>
          <a:off x="1188720" y="2148840"/>
          <a:ext cx="1219200" cy="56388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7620</xdr:colOff>
      <xdr:row>12</xdr:row>
      <xdr:rowOff>129540</xdr:rowOff>
    </xdr:from>
    <xdr:to>
      <xdr:col>6</xdr:col>
      <xdr:colOff>38100</xdr:colOff>
      <xdr:row>16</xdr:row>
      <xdr:rowOff>38100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9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3248" r="14957"/>
        <a:stretch>
          <a:fillRect/>
        </a:stretch>
      </xdr:blipFill>
      <xdr:spPr bwMode="auto">
        <a:xfrm>
          <a:off x="2506980" y="2141220"/>
          <a:ext cx="1280160" cy="57912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563880</xdr:colOff>
      <xdr:row>18</xdr:row>
      <xdr:rowOff>68580</xdr:rowOff>
    </xdr:from>
    <xdr:to>
      <xdr:col>4</xdr:col>
      <xdr:colOff>38100</xdr:colOff>
      <xdr:row>21</xdr:row>
      <xdr:rowOff>137160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9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0390" r="12987"/>
        <a:stretch>
          <a:fillRect/>
        </a:stretch>
      </xdr:blipFill>
      <xdr:spPr bwMode="auto">
        <a:xfrm>
          <a:off x="1188720" y="3086100"/>
          <a:ext cx="1348740" cy="57150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4</xdr:col>
      <xdr:colOff>129540</xdr:colOff>
      <xdr:row>18</xdr:row>
      <xdr:rowOff>60960</xdr:rowOff>
    </xdr:from>
    <xdr:to>
      <xdr:col>6</xdr:col>
      <xdr:colOff>320040</xdr:colOff>
      <xdr:row>21</xdr:row>
      <xdr:rowOff>137160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9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9787" r="9787"/>
        <a:stretch>
          <a:fillRect/>
        </a:stretch>
      </xdr:blipFill>
      <xdr:spPr bwMode="auto">
        <a:xfrm>
          <a:off x="2628900" y="3078480"/>
          <a:ext cx="1440180" cy="57912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6</xdr:col>
      <xdr:colOff>403860</xdr:colOff>
      <xdr:row>10</xdr:row>
      <xdr:rowOff>121920</xdr:rowOff>
    </xdr:from>
    <xdr:to>
      <xdr:col>10</xdr:col>
      <xdr:colOff>594360</xdr:colOff>
      <xdr:row>23</xdr:row>
      <xdr:rowOff>38100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4152900" y="1798320"/>
          <a:ext cx="2689860" cy="2095500"/>
        </a:xfrm>
        <a:prstGeom prst="rect">
          <a:avLst/>
        </a:prstGeom>
        <a:solidFill>
          <a:schemeClr val="bg1">
            <a:lumMod val="95000"/>
          </a:schemeClr>
        </a:solidFill>
        <a:ln w="12700" cmpd="sng">
          <a:solidFill>
            <a:sysClr val="windowText" lastClr="000000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46800" tIns="46800" rIns="46800" rtlCol="0" anchor="t"/>
        <a:lstStyle/>
        <a:p>
          <a:r>
            <a:rPr lang="pt-BR" sz="800" u="sng">
              <a:latin typeface="Comic Sans MS" pitchFamily="66" charset="0"/>
            </a:rPr>
            <a:t>Legenda:</a:t>
          </a:r>
        </a:p>
        <a:p>
          <a:r>
            <a:rPr lang="pt-BR" sz="800">
              <a:latin typeface="Comic Sans MS" pitchFamily="66" charset="0"/>
            </a:rPr>
            <a:t>   = média das diferenças</a:t>
          </a:r>
        </a:p>
        <a:p>
          <a:r>
            <a:rPr lang="pt-BR" sz="800">
              <a:latin typeface="Comic Sans MS" pitchFamily="66" charset="0"/>
            </a:rPr>
            <a:t>SD = desvio padrão das diferenças</a:t>
          </a:r>
        </a:p>
        <a:p>
          <a:r>
            <a:rPr lang="pt-BR" sz="800">
              <a:latin typeface="Comic Sans MS" pitchFamily="66" charset="0"/>
            </a:rPr>
            <a:t>EP = erro padrão das diferenças</a:t>
          </a:r>
        </a:p>
        <a:p>
          <a:r>
            <a:rPr lang="pt-BR" sz="800" baseline="-25000">
              <a:latin typeface="Comic Sans MS" pitchFamily="66" charset="0"/>
            </a:rPr>
            <a:t>     AS </a:t>
          </a:r>
          <a:r>
            <a:rPr lang="pt-BR" sz="800">
              <a:latin typeface="Comic Sans MS" pitchFamily="66" charset="0"/>
            </a:rPr>
            <a:t>= média entre as duas medições do antropometrista supervisor</a:t>
          </a:r>
        </a:p>
        <a:p>
          <a:r>
            <a:rPr lang="pt-BR" sz="800" baseline="-25000">
              <a:latin typeface="Comic Sans MS" pitchFamily="66" charset="0"/>
            </a:rPr>
            <a:t>     A</a:t>
          </a:r>
          <a:r>
            <a:rPr lang="pt-BR" sz="800">
              <a:latin typeface="Comic Sans MS" pitchFamily="66" charset="0"/>
            </a:rPr>
            <a:t> =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média entre as duas medições do antropometrista em treinamento</a:t>
          </a:r>
        </a:p>
        <a:p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n = nº de voluntários</a:t>
          </a:r>
        </a:p>
        <a:p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LCIp = limite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concordância inferior da precisão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LCSp = limite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concordância superior da precisão</a:t>
          </a:r>
          <a:endParaRPr lang="pt-BR" sz="800">
            <a:latin typeface="Comic Sans MS" pitchFamily="66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LCIe = limite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concordância inferior da exatidão</a:t>
          </a:r>
          <a:endParaRPr lang="pt-BR" sz="800">
            <a:latin typeface="Comic Sans MS" pitchFamily="66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LCSe = limite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concordância superior da exatidão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 = resultado do Teste t para (n-1) graus de liberdade</a:t>
          </a:r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endParaRPr lang="pt-BR" sz="8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endParaRPr lang="pt-BR" sz="800">
            <a:latin typeface="Comic Sans MS" pitchFamily="66" charset="0"/>
          </a:endParaRPr>
        </a:p>
      </xdr:txBody>
    </xdr:sp>
    <xdr:clientData/>
  </xdr:twoCellAnchor>
  <xdr:twoCellAnchor editAs="oneCell">
    <xdr:from>
      <xdr:col>6</xdr:col>
      <xdr:colOff>438150</xdr:colOff>
      <xdr:row>11</xdr:row>
      <xdr:rowOff>152400</xdr:rowOff>
    </xdr:from>
    <xdr:to>
      <xdr:col>6</xdr:col>
      <xdr:colOff>552450</xdr:colOff>
      <xdr:row>12</xdr:row>
      <xdr:rowOff>114300</xdr:rowOff>
    </xdr:to>
    <xdr:pic>
      <xdr:nvPicPr>
        <xdr:cNvPr id="10252" name="Picture 2">
          <a:extLst>
            <a:ext uri="{FF2B5EF4-FFF2-40B4-BE49-F238E27FC236}">
              <a16:creationId xmlns:a16="http://schemas.microsoft.com/office/drawing/2014/main" id="{00000000-0008-0000-09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933575"/>
          <a:ext cx="114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438150</xdr:colOff>
      <xdr:row>16</xdr:row>
      <xdr:rowOff>19050</xdr:rowOff>
    </xdr:from>
    <xdr:to>
      <xdr:col>6</xdr:col>
      <xdr:colOff>533400</xdr:colOff>
      <xdr:row>16</xdr:row>
      <xdr:rowOff>152400</xdr:rowOff>
    </xdr:to>
    <xdr:pic>
      <xdr:nvPicPr>
        <xdr:cNvPr id="10253" name="Picture 4">
          <a:extLst>
            <a:ext uri="{FF2B5EF4-FFF2-40B4-BE49-F238E27FC236}">
              <a16:creationId xmlns:a16="http://schemas.microsoft.com/office/drawing/2014/main" id="{00000000-0008-0000-0900-00000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0" y="2609850"/>
          <a:ext cx="952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438150</xdr:colOff>
      <xdr:row>14</xdr:row>
      <xdr:rowOff>76200</xdr:rowOff>
    </xdr:from>
    <xdr:to>
      <xdr:col>6</xdr:col>
      <xdr:colOff>533400</xdr:colOff>
      <xdr:row>15</xdr:row>
      <xdr:rowOff>38100</xdr:rowOff>
    </xdr:to>
    <xdr:pic>
      <xdr:nvPicPr>
        <xdr:cNvPr id="10254" name="Picture 6">
          <a:extLst>
            <a:ext uri="{FF2B5EF4-FFF2-40B4-BE49-F238E27FC236}">
              <a16:creationId xmlns:a16="http://schemas.microsoft.com/office/drawing/2014/main" id="{00000000-0008-0000-0900-00000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0" y="2343150"/>
          <a:ext cx="95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28" name="Retângulo de cantos arredondados 27">
          <a:hlinkClick xmlns:r="http://schemas.openxmlformats.org/officeDocument/2006/relationships" r:id="rId1" tooltip="Voltar à explicação de Bland &amp; Altman"/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</a:t>
          </a:r>
          <a:r>
            <a:rPr lang="pt-BR" sz="1000" i="0" baseline="0">
              <a:latin typeface="Comic Sans MS" pitchFamily="66" charset="0"/>
            </a:rPr>
            <a:t> à</a:t>
          </a:r>
        </a:p>
        <a:p>
          <a:pPr algn="ctr"/>
          <a:r>
            <a:rPr lang="pt-BR" sz="1000" i="0">
              <a:latin typeface="Comic Sans MS" pitchFamily="66" charset="0"/>
            </a:rPr>
            <a:t> explicação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29" name="Retângulo de cantos arredondados 28">
          <a:hlinkClick xmlns:r="http://schemas.openxmlformats.org/officeDocument/2006/relationships" r:id="rId13" tooltip="Ver interpretação de exemplo pelo método de Bland &amp; Altman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3" name="Picture 57" descr="C:\Users\Natália\AppData\Local\Microsoft\Windows\Temporary Internet Files\Content.IE5\3WYPPG2D\MC900442122[1].png">
          <a:hlinkClick xmlns:r="http://schemas.openxmlformats.org/officeDocument/2006/relationships" r:id="rId14" tooltip="Voltar à abertura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10258" name="Grupo 1">
          <a:extLst>
            <a:ext uri="{FF2B5EF4-FFF2-40B4-BE49-F238E27FC236}">
              <a16:creationId xmlns:a16="http://schemas.microsoft.com/office/drawing/2014/main" id="{00000000-0008-0000-0900-00001228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26" name="AutoShape 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0260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900-000014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617220</xdr:colOff>
      <xdr:row>5</xdr:row>
      <xdr:rowOff>91440</xdr:rowOff>
    </xdr:from>
    <xdr:to>
      <xdr:col>4</xdr:col>
      <xdr:colOff>45240</xdr:colOff>
      <xdr:row>8</xdr:row>
      <xdr:rowOff>0</xdr:rowOff>
    </xdr:to>
    <xdr:sp macro="" textlink="">
      <xdr:nvSpPr>
        <xdr:cNvPr id="8" name="Texto explicativo em seta para baix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13716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4</xdr:col>
      <xdr:colOff>243840</xdr:colOff>
      <xdr:row>5</xdr:row>
      <xdr:rowOff>91440</xdr:rowOff>
    </xdr:from>
    <xdr:to>
      <xdr:col>6</xdr:col>
      <xdr:colOff>37620</xdr:colOff>
      <xdr:row>8</xdr:row>
      <xdr:rowOff>0</xdr:rowOff>
    </xdr:to>
    <xdr:sp macro="" textlink="">
      <xdr:nvSpPr>
        <xdr:cNvPr id="9" name="Texto explicativo em seta para baix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 bwMode="auto">
        <a:xfrm>
          <a:off x="23622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8</xdr:col>
      <xdr:colOff>609600</xdr:colOff>
      <xdr:row>5</xdr:row>
      <xdr:rowOff>91440</xdr:rowOff>
    </xdr:from>
    <xdr:to>
      <xdr:col>10</xdr:col>
      <xdr:colOff>18720</xdr:colOff>
      <xdr:row>8</xdr:row>
      <xdr:rowOff>0</xdr:rowOff>
    </xdr:to>
    <xdr:sp macro="" textlink="">
      <xdr:nvSpPr>
        <xdr:cNvPr id="10" name="Texto explicativo em seta para baix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 bwMode="auto">
        <a:xfrm>
          <a:off x="4373880" y="937260"/>
          <a:ext cx="110076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6</xdr:col>
      <xdr:colOff>182880</xdr:colOff>
      <xdr:row>5</xdr:row>
      <xdr:rowOff>91440</xdr:rowOff>
    </xdr:from>
    <xdr:to>
      <xdr:col>8</xdr:col>
      <xdr:colOff>84660</xdr:colOff>
      <xdr:row>8</xdr:row>
      <xdr:rowOff>0</xdr:rowOff>
    </xdr:to>
    <xdr:sp macro="" textlink="">
      <xdr:nvSpPr>
        <xdr:cNvPr id="11" name="Texto explicativo em seta para baix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 bwMode="auto">
        <a:xfrm>
          <a:off x="3299460" y="937260"/>
          <a:ext cx="900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1</xdr:col>
      <xdr:colOff>236220</xdr:colOff>
      <xdr:row>8</xdr:row>
      <xdr:rowOff>0</xdr:rowOff>
    </xdr:from>
    <xdr:to>
      <xdr:col>2</xdr:col>
      <xdr:colOff>471233</xdr:colOff>
      <xdr:row>11</xdr:row>
      <xdr:rowOff>167702</xdr:rowOff>
    </xdr:to>
    <xdr:sp macro="" textlink="">
      <xdr:nvSpPr>
        <xdr:cNvPr id="13" name="Elipse 12">
          <a:hlinkClick xmlns:r="http://schemas.openxmlformats.org/officeDocument/2006/relationships" r:id="rId1" tooltip="Método de Bland &amp; Altman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 bwMode="auto">
        <a:xfrm>
          <a:off x="487680" y="2508842"/>
          <a:ext cx="737933" cy="706860"/>
        </a:xfrm>
        <a:prstGeom prst="ellipse">
          <a:avLst/>
        </a:prstGeom>
        <a:ln>
          <a:solidFill>
            <a:schemeClr val="accent3">
              <a:lumMod val="40000"/>
              <a:lumOff val="60000"/>
            </a:schemeClr>
          </a:solidFill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>
              <a:latin typeface="Comic Sans MS" pitchFamily="66" charset="0"/>
            </a:rPr>
            <a:t>Bland &amp; Altman</a:t>
          </a:r>
        </a:p>
      </xdr:txBody>
    </xdr:sp>
    <xdr:clientData/>
  </xdr:twoCellAnchor>
  <xdr:twoCellAnchor>
    <xdr:from>
      <xdr:col>2</xdr:col>
      <xdr:colOff>504825</xdr:colOff>
      <xdr:row>11</xdr:row>
      <xdr:rowOff>171450</xdr:rowOff>
    </xdr:from>
    <xdr:to>
      <xdr:col>6</xdr:col>
      <xdr:colOff>133350</xdr:colOff>
      <xdr:row>13</xdr:row>
      <xdr:rowOff>76200</xdr:rowOff>
    </xdr:to>
    <xdr:sp macro="" textlink="">
      <xdr:nvSpPr>
        <xdr:cNvPr id="11270" name="Chave direita 16">
          <a:extLst>
            <a:ext uri="{FF2B5EF4-FFF2-40B4-BE49-F238E27FC236}">
              <a16:creationId xmlns:a16="http://schemas.microsoft.com/office/drawing/2014/main" id="{00000000-0008-0000-0A00-0000062C0000}"/>
            </a:ext>
          </a:extLst>
        </xdr:cNvPr>
        <xdr:cNvSpPr>
          <a:spLocks/>
        </xdr:cNvSpPr>
      </xdr:nvSpPr>
      <xdr:spPr bwMode="auto">
        <a:xfrm rot="5400000">
          <a:off x="2062163" y="1395412"/>
          <a:ext cx="266700" cy="1914525"/>
        </a:xfrm>
        <a:prstGeom prst="rightBrace">
          <a:avLst>
            <a:gd name="adj1" fmla="val 8641"/>
            <a:gd name="adj2" fmla="val 50000"/>
          </a:avLst>
        </a:prstGeom>
        <a:noFill/>
        <a:ln w="1905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259080</xdr:colOff>
      <xdr:row>14</xdr:row>
      <xdr:rowOff>7620</xdr:rowOff>
    </xdr:from>
    <xdr:to>
      <xdr:col>7</xdr:col>
      <xdr:colOff>640080</xdr:colOff>
      <xdr:row>21</xdr:row>
      <xdr:rowOff>114300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510540" y="2720340"/>
          <a:ext cx="3505200" cy="128016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  <a:effectLst/>
              <a:latin typeface="Comic Sans MS" pitchFamily="66" charset="0"/>
            </a:rPr>
            <a:t>De acordo com o método de Bland &amp; Altman, o antropometrista do exemplo, apresentou</a:t>
          </a:r>
          <a:r>
            <a:rPr lang="pt-BR" sz="1050" baseline="0">
              <a:solidFill>
                <a:sysClr val="windowText" lastClr="000000"/>
              </a:solidFill>
              <a:effectLst/>
              <a:latin typeface="Comic Sans MS" pitchFamily="66" charset="0"/>
            </a:rPr>
            <a:t> precisão, mas não apresentou exatidão dentro dos valores de referência, o que indica que o mesmo não padronizou a variável medida.</a:t>
          </a:r>
          <a:endParaRPr lang="pt-BR" sz="1050">
            <a:solidFill>
              <a:sysClr val="windowText" lastClr="000000"/>
            </a:solidFill>
            <a:effectLst/>
            <a:latin typeface="Comic Sans MS" pitchFamily="66" charset="0"/>
          </a:endParaRPr>
        </a:p>
      </xdr:txBody>
    </xdr:sp>
    <xdr:clientData/>
  </xdr:twoCellAnchor>
  <xdr:twoCellAnchor>
    <xdr:from>
      <xdr:col>10</xdr:col>
      <xdr:colOff>19050</xdr:colOff>
      <xdr:row>10</xdr:row>
      <xdr:rowOff>0</xdr:rowOff>
    </xdr:from>
    <xdr:to>
      <xdr:col>12</xdr:col>
      <xdr:colOff>47625</xdr:colOff>
      <xdr:row>12</xdr:row>
      <xdr:rowOff>38100</xdr:rowOff>
    </xdr:to>
    <xdr:cxnSp macro="">
      <xdr:nvCxnSpPr>
        <xdr:cNvPr id="11272" name="Conector angulado 18">
          <a:extLst>
            <a:ext uri="{FF2B5EF4-FFF2-40B4-BE49-F238E27FC236}">
              <a16:creationId xmlns:a16="http://schemas.microsoft.com/office/drawing/2014/main" id="{00000000-0008-0000-0A00-0000082C0000}"/>
            </a:ext>
          </a:extLst>
        </xdr:cNvPr>
        <xdr:cNvCxnSpPr>
          <a:cxnSpLocks noChangeShapeType="1"/>
        </xdr:cNvCxnSpPr>
      </xdr:nvCxnSpPr>
      <xdr:spPr bwMode="auto">
        <a:xfrm>
          <a:off x="5295900" y="1876425"/>
          <a:ext cx="352425" cy="400050"/>
        </a:xfrm>
        <a:prstGeom prst="bentConnector3">
          <a:avLst>
            <a:gd name="adj1" fmla="val 50000"/>
          </a:avLst>
        </a:prstGeom>
        <a:noFill/>
        <a:ln w="19050" algn="ctr">
          <a:solidFill>
            <a:srgbClr val="FFFFFF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167640</xdr:colOff>
      <xdr:row>9</xdr:row>
      <xdr:rowOff>144780</xdr:rowOff>
    </xdr:from>
    <xdr:to>
      <xdr:col>15</xdr:col>
      <xdr:colOff>304800</xdr:colOff>
      <xdr:row>14</xdr:row>
      <xdr:rowOff>160020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5958840" y="1965960"/>
          <a:ext cx="2354580" cy="90678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planilha está programada para apresentar o resultado</a:t>
          </a:r>
          <a:r>
            <a:rPr lang="pt-BR" sz="105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final da padronização conforme o método de preferência.</a:t>
          </a:r>
          <a:endParaRPr lang="pt-BR" sz="105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24765</xdr:colOff>
      <xdr:row>1</xdr:row>
      <xdr:rowOff>120015</xdr:rowOff>
    </xdr:to>
    <xdr:pic>
      <xdr:nvPicPr>
        <xdr:cNvPr id="30" name="Picture 57" descr="C:\Users\Natália\AppData\Local\Microsoft\Windows\Temporary Internet Files\Content.IE5\3WYPPG2D\MC900442122[1].png">
          <a:hlinkClick xmlns:r="http://schemas.openxmlformats.org/officeDocument/2006/relationships" r:id="rId2" tooltip="Voltar à abertura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2415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12</xdr:col>
      <xdr:colOff>304800</xdr:colOff>
      <xdr:row>7</xdr:row>
      <xdr:rowOff>19050</xdr:rowOff>
    </xdr:to>
    <xdr:grpSp>
      <xdr:nvGrpSpPr>
        <xdr:cNvPr id="11275" name="Grupo 1">
          <a:extLst>
            <a:ext uri="{FF2B5EF4-FFF2-40B4-BE49-F238E27FC236}">
              <a16:creationId xmlns:a16="http://schemas.microsoft.com/office/drawing/2014/main" id="{00000000-0008-0000-0A00-00000B2C0000}"/>
            </a:ext>
          </a:extLst>
        </xdr:cNvPr>
        <xdr:cNvGrpSpPr>
          <a:grpSpLocks/>
        </xdr:cNvGrpSpPr>
      </xdr:nvGrpSpPr>
      <xdr:grpSpPr bwMode="auto">
        <a:xfrm>
          <a:off x="3267075" y="161925"/>
          <a:ext cx="2638425" cy="1028700"/>
          <a:chOff x="2825115" y="979170"/>
          <a:chExt cx="2642291" cy="1019849"/>
        </a:xfrm>
      </xdr:grpSpPr>
      <xdr:sp macro="" textlink="">
        <xdr:nvSpPr>
          <xdr:cNvPr id="22" name="AutoShape 5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1278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A00-00000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</xdr:row>
      <xdr:rowOff>0</xdr:rowOff>
    </xdr:from>
    <xdr:to>
      <xdr:col>5</xdr:col>
      <xdr:colOff>222885</xdr:colOff>
      <xdr:row>4</xdr:row>
      <xdr:rowOff>53400</xdr:rowOff>
    </xdr:to>
    <xdr:sp macro="" textlink="">
      <xdr:nvSpPr>
        <xdr:cNvPr id="24" name="Retângulo de cantos arredondados 23">
          <a:hlinkClick xmlns:r="http://schemas.openxmlformats.org/officeDocument/2006/relationships" r:id="rId1" tooltip="Voltar à explicação de Bland &amp; Altman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 bwMode="auto">
        <a:xfrm>
          <a:off x="1343025" y="161925"/>
          <a:ext cx="1184910" cy="53917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 à </a:t>
          </a:r>
        </a:p>
        <a:p>
          <a:pPr algn="ctr"/>
          <a:r>
            <a:rPr lang="pt-BR" sz="1000" i="0">
              <a:latin typeface="Comic Sans MS" pitchFamily="66" charset="0"/>
            </a:rPr>
            <a:t>explicação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76325" y="838199"/>
          <a:ext cx="5657850" cy="3048001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ctr" anchorCtr="0"/>
        <a:lstStyle/>
        <a:p>
          <a:r>
            <a:rPr lang="pt-BR" sz="1050" b="0">
              <a:latin typeface="Comic Sans MS" pitchFamily="66" charset="0"/>
            </a:rPr>
            <a:t>Em</a:t>
          </a:r>
          <a:r>
            <a:rPr lang="pt-BR" sz="1050" b="0" baseline="0">
              <a:latin typeface="Comic Sans MS" pitchFamily="66" charset="0"/>
            </a:rPr>
            <a:t> 1974, </a:t>
          </a:r>
          <a:r>
            <a:rPr lang="pt-BR" sz="1050" b="1" baseline="0">
              <a:latin typeface="Comic Sans MS" pitchFamily="66" charset="0"/>
            </a:rPr>
            <a:t>Jean-Pierre Habicht </a:t>
          </a:r>
          <a:r>
            <a:rPr lang="pt-BR" sz="1050" b="0" baseline="0">
              <a:latin typeface="Comic Sans MS" pitchFamily="66" charset="0"/>
            </a:rPr>
            <a:t>propôs este método de padronização que utiliza apenas as quatro operações matemáticas, sendo passível de ser realizado no próprio campo de estudo.</a:t>
          </a: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Neste método utilizamos a soma dos quadrados das diferenças dos valores correspondentes entre supervisor e antropometrista em treinamento. </a:t>
          </a: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Quanto à precisão, a somatória de diferenças entre as medidas coletadas</a:t>
          </a:r>
          <a:r>
            <a:rPr lang="pt-BR" sz="1050" b="0" baseline="0">
              <a:latin typeface="Comic Sans MS" pitchFamily="66" charset="0"/>
            </a:rPr>
            <a:t> pelo antropometrista </a:t>
          </a:r>
          <a:r>
            <a:rPr lang="pt-BR" sz="1050" b="0">
              <a:latin typeface="Comic Sans MS" pitchFamily="66" charset="0"/>
            </a:rPr>
            <a:t>não deve ultrapassar o </a:t>
          </a:r>
          <a:r>
            <a:rPr lang="pt-BR" sz="1050" b="0" u="sng">
              <a:latin typeface="Comic Sans MS" pitchFamily="66" charset="0"/>
            </a:rPr>
            <a:t>dobro</a:t>
          </a:r>
          <a:r>
            <a:rPr lang="pt-BR" sz="1050" b="0">
              <a:latin typeface="Comic Sans MS" pitchFamily="66" charset="0"/>
            </a:rPr>
            <a:t> da somatória de diferenças coletadas do supervisor.</a:t>
          </a:r>
        </a:p>
        <a:p>
          <a:endParaRPr lang="pt-BR" sz="105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Quanto à exatidão, a somatória das diferenças entre as medidas coletadas pelo antropometrista, comparadas com as respectivas medidas do supervisor, não deve ultrapassassar o </a:t>
          </a:r>
          <a:r>
            <a:rPr lang="pt-BR" sz="1050" b="0" u="sng">
              <a:latin typeface="Comic Sans MS" pitchFamily="66" charset="0"/>
            </a:rPr>
            <a:t>triplo</a:t>
          </a:r>
          <a:r>
            <a:rPr lang="pt-BR" sz="1050" b="0">
              <a:latin typeface="Comic Sans MS" pitchFamily="66" charset="0"/>
            </a:rPr>
            <a:t> da somatória de valores alcançados pelo supervisor.</a:t>
          </a: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12290" name="Grupo 6">
          <a:extLst>
            <a:ext uri="{FF2B5EF4-FFF2-40B4-BE49-F238E27FC236}">
              <a16:creationId xmlns:a16="http://schemas.microsoft.com/office/drawing/2014/main" id="{00000000-0008-0000-0B00-00000230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8" name="Elipse 7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9" name="Elipse 8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0" name="Elipse 9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14</xdr:row>
      <xdr:rowOff>95250</xdr:rowOff>
    </xdr:from>
    <xdr:to>
      <xdr:col>1</xdr:col>
      <xdr:colOff>466725</xdr:colOff>
      <xdr:row>20</xdr:row>
      <xdr:rowOff>142875</xdr:rowOff>
    </xdr:to>
    <xdr:cxnSp macro="">
      <xdr:nvCxnSpPr>
        <xdr:cNvPr id="12291" name="Conector angulado 10">
          <a:extLst>
            <a:ext uri="{FF2B5EF4-FFF2-40B4-BE49-F238E27FC236}">
              <a16:creationId xmlns:a16="http://schemas.microsoft.com/office/drawing/2014/main" id="{00000000-0008-0000-0B00-000003300000}"/>
            </a:ext>
          </a:extLst>
        </xdr:cNvPr>
        <xdr:cNvCxnSpPr>
          <a:cxnSpLocks noChangeShapeType="1"/>
          <a:stCxn id="9" idx="6"/>
          <a:endCxn id="2" idx="1"/>
        </xdr:cNvCxnSpPr>
      </xdr:nvCxnSpPr>
      <xdr:spPr bwMode="auto">
        <a:xfrm flipV="1">
          <a:off x="857250" y="2362200"/>
          <a:ext cx="219075" cy="1019175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19" name="Retângulo de cantos arredondados 18">
          <a:hlinkClick xmlns:r="http://schemas.openxmlformats.org/officeDocument/2006/relationships" r:id="rId4" tooltip="Ver fórmulas de Habicht"/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fórmulas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20" name="Retângulo de cantos arredondados 19">
          <a:hlinkClick xmlns:r="http://schemas.openxmlformats.org/officeDocument/2006/relationships" r:id="rId5" tooltip="Ver interpretação de exemplo pelo método de Habicht"/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4" name="Picture 57" descr="C:\Users\Natália\AppData\Local\Microsoft\Windows\Temporary Internet Files\Content.IE5\3WYPPG2D\MC900442122[1].png">
          <a:hlinkClick xmlns:r="http://schemas.openxmlformats.org/officeDocument/2006/relationships" r:id="rId6" tooltip="Voltar à abertura"/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12295" name="Grupo 1"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15" name="AutoShape 5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2297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B00-000009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091565" y="866774"/>
          <a:ext cx="5810250" cy="3156586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t" anchorCtr="0"/>
        <a:lstStyle/>
        <a:p>
          <a:endParaRPr lang="pt-BR" sz="105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Precisão:</a:t>
          </a: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Exatidão:</a:t>
          </a: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13314" name="Grupo 6">
          <a:extLst>
            <a:ext uri="{FF2B5EF4-FFF2-40B4-BE49-F238E27FC236}">
              <a16:creationId xmlns:a16="http://schemas.microsoft.com/office/drawing/2014/main" id="{00000000-0008-0000-0C00-00000234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8" name="Elipse 7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9" name="Elipse 8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0" name="Elipse 9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14</xdr:row>
      <xdr:rowOff>95250</xdr:rowOff>
    </xdr:from>
    <xdr:to>
      <xdr:col>1</xdr:col>
      <xdr:colOff>466725</xdr:colOff>
      <xdr:row>20</xdr:row>
      <xdr:rowOff>142875</xdr:rowOff>
    </xdr:to>
    <xdr:cxnSp macro="">
      <xdr:nvCxnSpPr>
        <xdr:cNvPr id="13315" name="Conector angulado 10">
          <a:extLst>
            <a:ext uri="{FF2B5EF4-FFF2-40B4-BE49-F238E27FC236}">
              <a16:creationId xmlns:a16="http://schemas.microsoft.com/office/drawing/2014/main" id="{00000000-0008-0000-0C00-000003340000}"/>
            </a:ext>
          </a:extLst>
        </xdr:cNvPr>
        <xdr:cNvCxnSpPr>
          <a:cxnSpLocks noChangeShapeType="1"/>
          <a:stCxn id="9" idx="6"/>
          <a:endCxn id="2" idx="1"/>
        </xdr:cNvCxnSpPr>
      </xdr:nvCxnSpPr>
      <xdr:spPr bwMode="auto">
        <a:xfrm flipV="1">
          <a:off x="857250" y="2362200"/>
          <a:ext cx="219075" cy="1019175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2</xdr:col>
      <xdr:colOff>91440</xdr:colOff>
      <xdr:row>8</xdr:row>
      <xdr:rowOff>106680</xdr:rowOff>
    </xdr:from>
    <xdr:to>
      <xdr:col>4</xdr:col>
      <xdr:colOff>175260</xdr:colOff>
      <xdr:row>12</xdr:row>
      <xdr:rowOff>114300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C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1120" y="1447800"/>
          <a:ext cx="1333500" cy="67818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83820</xdr:colOff>
      <xdr:row>16</xdr:row>
      <xdr:rowOff>53340</xdr:rowOff>
    </xdr:from>
    <xdr:to>
      <xdr:col>4</xdr:col>
      <xdr:colOff>175260</xdr:colOff>
      <xdr:row>20</xdr:row>
      <xdr:rowOff>68580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C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7216"/>
        <a:stretch>
          <a:fillRect/>
        </a:stretch>
      </xdr:blipFill>
      <xdr:spPr bwMode="auto">
        <a:xfrm>
          <a:off x="1333500" y="2735580"/>
          <a:ext cx="1341120" cy="68580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4</xdr:col>
      <xdr:colOff>609600</xdr:colOff>
      <xdr:row>6</xdr:row>
      <xdr:rowOff>15240</xdr:rowOff>
    </xdr:from>
    <xdr:to>
      <xdr:col>10</xdr:col>
      <xdr:colOff>548640</xdr:colOff>
      <xdr:row>13</xdr:row>
      <xdr:rowOff>106680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108960" y="1021080"/>
          <a:ext cx="3688080" cy="1264920"/>
        </a:xfrm>
        <a:prstGeom prst="rect">
          <a:avLst/>
        </a:prstGeom>
        <a:solidFill>
          <a:schemeClr val="bg1">
            <a:lumMod val="95000"/>
          </a:schemeClr>
        </a:solidFill>
        <a:ln w="12700" cmpd="sng">
          <a:solidFill>
            <a:sysClr val="windowText" lastClr="000000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46800" tIns="46800" rIns="46800" rtlCol="0" anchor="t"/>
        <a:lstStyle/>
        <a:p>
          <a:r>
            <a:rPr lang="pt-BR" sz="800" u="sng">
              <a:latin typeface="Comic Sans MS" pitchFamily="66" charset="0"/>
            </a:rPr>
            <a:t>Legenda:</a:t>
          </a:r>
        </a:p>
        <a:p>
          <a:endParaRPr lang="pt-BR" sz="800">
            <a:latin typeface="Comic Sans MS" pitchFamily="66" charset="0"/>
          </a:endParaRPr>
        </a:p>
        <a:p>
          <a:r>
            <a:rPr lang="pt-BR" sz="800">
              <a:latin typeface="Comic Sans MS" pitchFamily="66" charset="0"/>
            </a:rPr>
            <a:t>d = </a:t>
          </a:r>
          <a:r>
            <a:rPr lang="pt-BR" sz="800" baseline="0">
              <a:latin typeface="Comic Sans MS" pitchFamily="66" charset="0"/>
            </a:rPr>
            <a:t>diferença entre as duas medições do antropometrista em treinamento</a:t>
          </a:r>
        </a:p>
        <a:p>
          <a:endParaRPr lang="pt-BR" sz="800" baseline="0">
            <a:latin typeface="Comic Sans MS" pitchFamily="66" charset="0"/>
          </a:endParaRPr>
        </a:p>
        <a:p>
          <a:r>
            <a:rPr lang="pt-BR" sz="800" baseline="0">
              <a:latin typeface="Comic Sans MS" pitchFamily="66" charset="0"/>
            </a:rPr>
            <a:t>d</a:t>
          </a:r>
          <a:r>
            <a:rPr lang="pt-BR" sz="800" baseline="-25000">
              <a:latin typeface="Comic Sans MS" pitchFamily="66" charset="0"/>
            </a:rPr>
            <a:t>AS</a:t>
          </a:r>
          <a:r>
            <a:rPr lang="pt-BR" sz="800" baseline="0">
              <a:latin typeface="Comic Sans MS" pitchFamily="66" charset="0"/>
            </a:rPr>
            <a:t> = 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diferença entre as duas medições do antropometrista supervisor</a:t>
          </a:r>
        </a:p>
        <a:p>
          <a:endParaRPr lang="pt-BR" sz="800" baseline="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 = diferença entre a soma das duas medições do antropometrista e a soma das duas medições do supervisor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23" name="Retângulo de cantos arredondados 22">
          <a:hlinkClick xmlns:r="http://schemas.openxmlformats.org/officeDocument/2006/relationships" r:id="rId2" tooltip="Voltar à explicação de Habicht"/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</a:t>
          </a:r>
          <a:r>
            <a:rPr lang="pt-BR" sz="1000" i="0" baseline="0">
              <a:latin typeface="Comic Sans MS" pitchFamily="66" charset="0"/>
            </a:rPr>
            <a:t> à</a:t>
          </a:r>
          <a:r>
            <a:rPr lang="pt-BR" sz="1000" i="0">
              <a:latin typeface="Comic Sans MS" pitchFamily="66" charset="0"/>
            </a:rPr>
            <a:t> </a:t>
          </a:r>
        </a:p>
        <a:p>
          <a:pPr algn="ctr"/>
          <a:r>
            <a:rPr lang="pt-BR" sz="1000" i="0">
              <a:latin typeface="Comic Sans MS" pitchFamily="66" charset="0"/>
            </a:rPr>
            <a:t>explicação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24" name="Retângulo de cantos arredondados 23">
          <a:hlinkClick xmlns:r="http://schemas.openxmlformats.org/officeDocument/2006/relationships" r:id="rId6" tooltip="Ver interpretação de exemplo pelo método de Habicht"/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13321" name="Grupo 1">
          <a:extLst>
            <a:ext uri="{FF2B5EF4-FFF2-40B4-BE49-F238E27FC236}">
              <a16:creationId xmlns:a16="http://schemas.microsoft.com/office/drawing/2014/main" id="{00000000-0008-0000-0C00-00000934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18" name="AutoShape 5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3324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C00-00000C3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0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617220</xdr:colOff>
      <xdr:row>5</xdr:row>
      <xdr:rowOff>91440</xdr:rowOff>
    </xdr:from>
    <xdr:to>
      <xdr:col>4</xdr:col>
      <xdr:colOff>45240</xdr:colOff>
      <xdr:row>8</xdr:row>
      <xdr:rowOff>0</xdr:rowOff>
    </xdr:to>
    <xdr:sp macro="" textlink="">
      <xdr:nvSpPr>
        <xdr:cNvPr id="31" name="Texto explicativo em seta para baixo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/>
      </xdr:nvSpPr>
      <xdr:spPr bwMode="auto">
        <a:xfrm>
          <a:off x="13716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4</xdr:col>
      <xdr:colOff>243840</xdr:colOff>
      <xdr:row>5</xdr:row>
      <xdr:rowOff>91440</xdr:rowOff>
    </xdr:from>
    <xdr:to>
      <xdr:col>6</xdr:col>
      <xdr:colOff>37620</xdr:colOff>
      <xdr:row>8</xdr:row>
      <xdr:rowOff>0</xdr:rowOff>
    </xdr:to>
    <xdr:sp macro="" textlink="">
      <xdr:nvSpPr>
        <xdr:cNvPr id="32" name="Texto explicativo em seta para baixo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/>
      </xdr:nvSpPr>
      <xdr:spPr bwMode="auto">
        <a:xfrm>
          <a:off x="23622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8</xdr:col>
      <xdr:colOff>609600</xdr:colOff>
      <xdr:row>5</xdr:row>
      <xdr:rowOff>91440</xdr:rowOff>
    </xdr:from>
    <xdr:to>
      <xdr:col>10</xdr:col>
      <xdr:colOff>18720</xdr:colOff>
      <xdr:row>8</xdr:row>
      <xdr:rowOff>0</xdr:rowOff>
    </xdr:to>
    <xdr:sp macro="" textlink="">
      <xdr:nvSpPr>
        <xdr:cNvPr id="36" name="Texto explicativo em seta para baixo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/>
      </xdr:nvSpPr>
      <xdr:spPr bwMode="auto">
        <a:xfrm>
          <a:off x="5455920" y="937260"/>
          <a:ext cx="1116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6</xdr:col>
      <xdr:colOff>182880</xdr:colOff>
      <xdr:row>5</xdr:row>
      <xdr:rowOff>91440</xdr:rowOff>
    </xdr:from>
    <xdr:to>
      <xdr:col>8</xdr:col>
      <xdr:colOff>84660</xdr:colOff>
      <xdr:row>8</xdr:row>
      <xdr:rowOff>0</xdr:rowOff>
    </xdr:to>
    <xdr:sp macro="" textlink="">
      <xdr:nvSpPr>
        <xdr:cNvPr id="37" name="Texto explicativo em seta para baixo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 bwMode="auto">
        <a:xfrm>
          <a:off x="3299460" y="937260"/>
          <a:ext cx="900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1</xdr:col>
      <xdr:colOff>236220</xdr:colOff>
      <xdr:row>8</xdr:row>
      <xdr:rowOff>12048</xdr:rowOff>
    </xdr:from>
    <xdr:to>
      <xdr:col>2</xdr:col>
      <xdr:colOff>471233</xdr:colOff>
      <xdr:row>12</xdr:row>
      <xdr:rowOff>10140</xdr:rowOff>
    </xdr:to>
    <xdr:sp macro="" textlink="">
      <xdr:nvSpPr>
        <xdr:cNvPr id="40" name="Elipse 39">
          <a:hlinkClick xmlns:r="http://schemas.openxmlformats.org/officeDocument/2006/relationships" r:id="rId1" tooltip="Método de Habicht"/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/>
      </xdr:nvSpPr>
      <xdr:spPr bwMode="auto">
        <a:xfrm>
          <a:off x="487680" y="3433428"/>
          <a:ext cx="737933" cy="721992"/>
        </a:xfrm>
        <a:prstGeom prst="ellipse">
          <a:avLst/>
        </a:prstGeom>
        <a:ln>
          <a:solidFill>
            <a:schemeClr val="accent3">
              <a:lumMod val="40000"/>
              <a:lumOff val="60000"/>
            </a:schemeClr>
          </a:solidFill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>
              <a:latin typeface="Comic Sans MS" pitchFamily="66" charset="0"/>
            </a:rPr>
            <a:t>Habicht</a:t>
          </a:r>
        </a:p>
      </xdr:txBody>
    </xdr:sp>
    <xdr:clientData/>
  </xdr:twoCellAnchor>
  <xdr:twoCellAnchor>
    <xdr:from>
      <xdr:col>2</xdr:col>
      <xdr:colOff>504825</xdr:colOff>
      <xdr:row>11</xdr:row>
      <xdr:rowOff>152400</xdr:rowOff>
    </xdr:from>
    <xdr:to>
      <xdr:col>6</xdr:col>
      <xdr:colOff>133350</xdr:colOff>
      <xdr:row>13</xdr:row>
      <xdr:rowOff>66675</xdr:rowOff>
    </xdr:to>
    <xdr:sp macro="" textlink="">
      <xdr:nvSpPr>
        <xdr:cNvPr id="14342" name="Chave direita 43">
          <a:extLst>
            <a:ext uri="{FF2B5EF4-FFF2-40B4-BE49-F238E27FC236}">
              <a16:creationId xmlns:a16="http://schemas.microsoft.com/office/drawing/2014/main" id="{00000000-0008-0000-0D00-000006380000}"/>
            </a:ext>
          </a:extLst>
        </xdr:cNvPr>
        <xdr:cNvSpPr>
          <a:spLocks/>
        </xdr:cNvSpPr>
      </xdr:nvSpPr>
      <xdr:spPr bwMode="auto">
        <a:xfrm rot="5400000">
          <a:off x="2057400" y="1381125"/>
          <a:ext cx="276225" cy="1914525"/>
        </a:xfrm>
        <a:prstGeom prst="rightBrace">
          <a:avLst>
            <a:gd name="adj1" fmla="val 8343"/>
            <a:gd name="adj2" fmla="val 50000"/>
          </a:avLst>
        </a:prstGeom>
        <a:noFill/>
        <a:ln w="1905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259080</xdr:colOff>
      <xdr:row>13</xdr:row>
      <xdr:rowOff>160020</xdr:rowOff>
    </xdr:from>
    <xdr:to>
      <xdr:col>7</xdr:col>
      <xdr:colOff>640080</xdr:colOff>
      <xdr:row>21</xdr:row>
      <xdr:rowOff>99060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 txBox="1"/>
      </xdr:nvSpPr>
      <xdr:spPr>
        <a:xfrm>
          <a:off x="510540" y="2644140"/>
          <a:ext cx="3505200" cy="128016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  <a:effectLst/>
              <a:latin typeface="Comic Sans MS" pitchFamily="66" charset="0"/>
            </a:rPr>
            <a:t>De acordo com o método de Habicht, o antropometrista do exemplo, apresentou</a:t>
          </a:r>
          <a:r>
            <a:rPr lang="pt-BR" sz="1050" baseline="0">
              <a:solidFill>
                <a:sysClr val="windowText" lastClr="000000"/>
              </a:solidFill>
              <a:effectLst/>
              <a:latin typeface="Comic Sans MS" pitchFamily="66" charset="0"/>
            </a:rPr>
            <a:t> precisão, mas não apresentou exatidão dentro dos valores de referência, o que indica que o mesmo não padronizou a variável medida.</a:t>
          </a:r>
          <a:endParaRPr lang="pt-BR" sz="1050">
            <a:solidFill>
              <a:sysClr val="windowText" lastClr="000000"/>
            </a:solidFill>
            <a:effectLst/>
            <a:latin typeface="Comic Sans MS" pitchFamily="66" charset="0"/>
          </a:endParaRPr>
        </a:p>
      </xdr:txBody>
    </xdr:sp>
    <xdr:clientData/>
  </xdr:twoCellAnchor>
  <xdr:twoCellAnchor>
    <xdr:from>
      <xdr:col>10</xdr:col>
      <xdr:colOff>9525</xdr:colOff>
      <xdr:row>9</xdr:row>
      <xdr:rowOff>161925</xdr:rowOff>
    </xdr:from>
    <xdr:to>
      <xdr:col>12</xdr:col>
      <xdr:colOff>28575</xdr:colOff>
      <xdr:row>12</xdr:row>
      <xdr:rowOff>28575</xdr:rowOff>
    </xdr:to>
    <xdr:cxnSp macro="">
      <xdr:nvCxnSpPr>
        <xdr:cNvPr id="14344" name="Conector angulado 45">
          <a:extLst>
            <a:ext uri="{FF2B5EF4-FFF2-40B4-BE49-F238E27FC236}">
              <a16:creationId xmlns:a16="http://schemas.microsoft.com/office/drawing/2014/main" id="{00000000-0008-0000-0D00-000008380000}"/>
            </a:ext>
          </a:extLst>
        </xdr:cNvPr>
        <xdr:cNvCxnSpPr>
          <a:cxnSpLocks noChangeShapeType="1"/>
        </xdr:cNvCxnSpPr>
      </xdr:nvCxnSpPr>
      <xdr:spPr bwMode="auto">
        <a:xfrm>
          <a:off x="5286375" y="1876425"/>
          <a:ext cx="342900" cy="390525"/>
        </a:xfrm>
        <a:prstGeom prst="bentConnector3">
          <a:avLst>
            <a:gd name="adj1" fmla="val 50000"/>
          </a:avLst>
        </a:prstGeom>
        <a:noFill/>
        <a:ln w="19050" algn="ctr">
          <a:solidFill>
            <a:srgbClr val="FFFFFF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152400</xdr:colOff>
      <xdr:row>9</xdr:row>
      <xdr:rowOff>137160</xdr:rowOff>
    </xdr:from>
    <xdr:to>
      <xdr:col>15</xdr:col>
      <xdr:colOff>289560</xdr:colOff>
      <xdr:row>14</xdr:row>
      <xdr:rowOff>152400</xdr:rowOff>
    </xdr:to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 txBox="1"/>
      </xdr:nvSpPr>
      <xdr:spPr>
        <a:xfrm>
          <a:off x="5943600" y="1897380"/>
          <a:ext cx="2354580" cy="90678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planilha está programada para apresentar o resultado</a:t>
          </a:r>
          <a:r>
            <a:rPr lang="pt-BR" sz="105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final da padronização conforme o método de preferência.</a:t>
          </a:r>
          <a:endParaRPr lang="pt-BR" sz="105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24765</xdr:colOff>
      <xdr:row>1</xdr:row>
      <xdr:rowOff>120015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2" tooltip="Voltar à abertura"/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2415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12</xdr:col>
      <xdr:colOff>304800</xdr:colOff>
      <xdr:row>7</xdr:row>
      <xdr:rowOff>19050</xdr:rowOff>
    </xdr:to>
    <xdr:grpSp>
      <xdr:nvGrpSpPr>
        <xdr:cNvPr id="14347" name="Grupo 1">
          <a:extLst>
            <a:ext uri="{FF2B5EF4-FFF2-40B4-BE49-F238E27FC236}">
              <a16:creationId xmlns:a16="http://schemas.microsoft.com/office/drawing/2014/main" id="{00000000-0008-0000-0D00-00000B380000}"/>
            </a:ext>
          </a:extLst>
        </xdr:cNvPr>
        <xdr:cNvGrpSpPr>
          <a:grpSpLocks/>
        </xdr:cNvGrpSpPr>
      </xdr:nvGrpSpPr>
      <xdr:grpSpPr bwMode="auto">
        <a:xfrm>
          <a:off x="3267075" y="161925"/>
          <a:ext cx="2638425" cy="1028700"/>
          <a:chOff x="2825115" y="979170"/>
          <a:chExt cx="2642291" cy="1019849"/>
        </a:xfrm>
      </xdr:grpSpPr>
      <xdr:sp macro="" textlink="">
        <xdr:nvSpPr>
          <xdr:cNvPr id="19" name="AutoShape 5">
            <a:extLst>
              <a:ext uri="{FF2B5EF4-FFF2-40B4-BE49-F238E27FC236}">
                <a16:creationId xmlns:a16="http://schemas.microsoft.com/office/drawing/2014/main" id="{00000000-0008-0000-0D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4350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D00-00000E3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</xdr:row>
      <xdr:rowOff>0</xdr:rowOff>
    </xdr:from>
    <xdr:to>
      <xdr:col>5</xdr:col>
      <xdr:colOff>220980</xdr:colOff>
      <xdr:row>4</xdr:row>
      <xdr:rowOff>47685</xdr:rowOff>
    </xdr:to>
    <xdr:sp macro="" textlink="">
      <xdr:nvSpPr>
        <xdr:cNvPr id="22" name="Retângulo de cantos arredondados 21">
          <a:hlinkClick xmlns:r="http://schemas.openxmlformats.org/officeDocument/2006/relationships" r:id="rId1" tooltip="Voltar à explicação de Habicht"/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 bwMode="auto">
        <a:xfrm>
          <a:off x="1343025" y="161925"/>
          <a:ext cx="1183005" cy="533460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 à </a:t>
          </a:r>
        </a:p>
        <a:p>
          <a:pPr algn="ctr"/>
          <a:r>
            <a:rPr lang="pt-BR" sz="1000" i="0">
              <a:latin typeface="Comic Sans MS" pitchFamily="66" charset="0"/>
            </a:rPr>
            <a:t>explicação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6</xdr:row>
      <xdr:rowOff>19050</xdr:rowOff>
    </xdr:from>
    <xdr:to>
      <xdr:col>2</xdr:col>
      <xdr:colOff>381000</xdr:colOff>
      <xdr:row>23</xdr:row>
      <xdr:rowOff>28575</xdr:rowOff>
    </xdr:to>
    <xdr:sp macro="" textlink="">
      <xdr:nvSpPr>
        <xdr:cNvPr id="15361" name="Chave direita 31">
          <a:extLst>
            <a:ext uri="{FF2B5EF4-FFF2-40B4-BE49-F238E27FC236}">
              <a16:creationId xmlns:a16="http://schemas.microsoft.com/office/drawing/2014/main" id="{00000000-0008-0000-0E00-0000013C0000}"/>
            </a:ext>
          </a:extLst>
        </xdr:cNvPr>
        <xdr:cNvSpPr>
          <a:spLocks/>
        </xdr:cNvSpPr>
      </xdr:nvSpPr>
      <xdr:spPr bwMode="auto">
        <a:xfrm>
          <a:off x="1400175" y="990600"/>
          <a:ext cx="200025" cy="2762250"/>
        </a:xfrm>
        <a:prstGeom prst="rightBrace">
          <a:avLst>
            <a:gd name="adj1" fmla="val 8247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318134</xdr:colOff>
      <xdr:row>12</xdr:row>
      <xdr:rowOff>120015</xdr:rowOff>
    </xdr:from>
    <xdr:to>
      <xdr:col>6</xdr:col>
      <xdr:colOff>514349</xdr:colOff>
      <xdr:row>16</xdr:row>
      <xdr:rowOff>104775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1537334" y="2063115"/>
          <a:ext cx="263461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visualizar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a técnica de medida correspondente.</a:t>
          </a:r>
          <a:endParaRPr lang="pt-BR" sz="1000">
            <a:solidFill>
              <a:sysClr val="windowText" lastClr="000000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2</xdr:col>
      <xdr:colOff>95250</xdr:colOff>
      <xdr:row>23</xdr:row>
      <xdr:rowOff>152400</xdr:rowOff>
    </xdr:to>
    <xdr:grpSp>
      <xdr:nvGrpSpPr>
        <xdr:cNvPr id="15363" name="Grupo 33">
          <a:extLst>
            <a:ext uri="{FF2B5EF4-FFF2-40B4-BE49-F238E27FC236}">
              <a16:creationId xmlns:a16="http://schemas.microsoft.com/office/drawing/2014/main" id="{00000000-0008-0000-0E00-0000033C0000}"/>
            </a:ext>
          </a:extLst>
        </xdr:cNvPr>
        <xdr:cNvGrpSpPr>
          <a:grpSpLocks/>
        </xdr:cNvGrpSpPr>
      </xdr:nvGrpSpPr>
      <xdr:grpSpPr bwMode="auto">
        <a:xfrm>
          <a:off x="0" y="809625"/>
          <a:ext cx="1314450" cy="3067050"/>
          <a:chOff x="0" y="352380"/>
          <a:chExt cx="1348740" cy="3177713"/>
        </a:xfrm>
      </xdr:grpSpPr>
      <xdr:pic>
        <xdr:nvPicPr>
          <xdr:cNvPr id="35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0E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0E00-000024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7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0E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00000000-0008-0000-0E00-000026000000}"/>
              </a:ext>
            </a:extLst>
          </xdr:cNvPr>
          <xdr:cNvSpPr txBox="1"/>
        </xdr:nvSpPr>
        <xdr:spPr>
          <a:xfrm>
            <a:off x="19547" y="993844"/>
            <a:ext cx="1329193" cy="473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9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0E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00000000-0008-0000-0E00-000028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41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2" name="CaixaDeTexto 41">
            <a:extLst>
              <a:ext uri="{FF2B5EF4-FFF2-40B4-BE49-F238E27FC236}">
                <a16:creationId xmlns:a16="http://schemas.microsoft.com/office/drawing/2014/main" id="{00000000-0008-0000-0E00-00002A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4</xdr:col>
      <xdr:colOff>0</xdr:colOff>
      <xdr:row>1</xdr:row>
      <xdr:rowOff>0</xdr:rowOff>
    </xdr:from>
    <xdr:to>
      <xdr:col>8</xdr:col>
      <xdr:colOff>95250</xdr:colOff>
      <xdr:row>5</xdr:row>
      <xdr:rowOff>0</xdr:rowOff>
    </xdr:to>
    <xdr:grpSp>
      <xdr:nvGrpSpPr>
        <xdr:cNvPr id="15364" name="Grupo 16">
          <a:extLst>
            <a:ext uri="{FF2B5EF4-FFF2-40B4-BE49-F238E27FC236}">
              <a16:creationId xmlns:a16="http://schemas.microsoft.com/office/drawing/2014/main" id="{00000000-0008-0000-0E00-0000043C0000}"/>
            </a:ext>
          </a:extLst>
        </xdr:cNvPr>
        <xdr:cNvGrpSpPr>
          <a:grpSpLocks/>
        </xdr:cNvGrpSpPr>
      </xdr:nvGrpSpPr>
      <xdr:grpSpPr bwMode="auto">
        <a:xfrm>
          <a:off x="2438400" y="161925"/>
          <a:ext cx="2533650" cy="647700"/>
          <a:chOff x="0" y="0"/>
          <a:chExt cx="2533650" cy="647700"/>
        </a:xfrm>
      </xdr:grpSpPr>
      <xdr:sp macro="" textlink="">
        <xdr:nvSpPr>
          <xdr:cNvPr id="18" name="AutoShape 4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5367" name="Picture 1" descr="C:\Users\Lanpop\AppData\Local\Microsoft\Windows\Temporary Internet Files\Content.IE5\FJAY0NAO\MC900352217[1].wmf">
            <a:extLst>
              <a:ext uri="{FF2B5EF4-FFF2-40B4-BE49-F238E27FC236}">
                <a16:creationId xmlns:a16="http://schemas.microsoft.com/office/drawing/2014/main" id="{00000000-0008-0000-0E00-0000073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0" name="Picture 57" descr="C:\Users\Natália\AppData\Local\Microsoft\Windows\Temporary Internet Files\Content.IE5\3WYPPG2D\MC900442122[1].png">
          <a:hlinkClick xmlns:r="http://schemas.openxmlformats.org/officeDocument/2006/relationships" r:id="rId7" tooltip="Voltar à abertura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</xdr:row>
      <xdr:rowOff>85725</xdr:rowOff>
    </xdr:from>
    <xdr:to>
      <xdr:col>11</xdr:col>
      <xdr:colOff>190500</xdr:colOff>
      <xdr:row>24</xdr:row>
      <xdr:rowOff>76200</xdr:rowOff>
    </xdr:to>
    <xdr:grpSp>
      <xdr:nvGrpSpPr>
        <xdr:cNvPr id="16385" name="Grupo 20">
          <a:extLst>
            <a:ext uri="{FF2B5EF4-FFF2-40B4-BE49-F238E27FC236}">
              <a16:creationId xmlns:a16="http://schemas.microsoft.com/office/drawing/2014/main" id="{00000000-0008-0000-0F00-000001400000}"/>
            </a:ext>
          </a:extLst>
        </xdr:cNvPr>
        <xdr:cNvGrpSpPr>
          <a:grpSpLocks/>
        </xdr:cNvGrpSpPr>
      </xdr:nvGrpSpPr>
      <xdr:grpSpPr bwMode="auto">
        <a:xfrm>
          <a:off x="1533525" y="895350"/>
          <a:ext cx="5362575" cy="3067050"/>
          <a:chOff x="1724025" y="1228725"/>
          <a:chExt cx="5362575" cy="3067051"/>
        </a:xfrm>
      </xdr:grpSpPr>
      <xdr:sp macro="" textlink="">
        <xdr:nvSpPr>
          <xdr:cNvPr id="14" name="Retângulo de cantos arredondados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 bwMode="auto">
          <a:xfrm>
            <a:off x="1781175" y="1247775"/>
            <a:ext cx="5305425" cy="2800351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endParaRPr lang="pt-BR" sz="10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15" name="Retângulo de cantos arredondados 14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 bwMode="auto">
          <a:xfrm>
            <a:off x="4305300" y="1257300"/>
            <a:ext cx="2686050" cy="14668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Técnica: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O indivíduo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deve estar com os p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és juntos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j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oelhos estendidos. Encostar na superfície vertical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parte de trás da cabeça,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o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ombros, as nádegas,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panturrilhas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o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 calcanhares.</a:t>
            </a:r>
            <a:r>
              <a:rPr lang="pt-BR" sz="800">
                <a:latin typeface="Comic Sans MS" pitchFamily="66" charset="0"/>
              </a:rPr>
              <a:t> 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Posicionar a cabeça do indivíduo no plano de Frankfurt: “Linha imaginária do canal auditivo externo até a órbita inferior do olho.”</a:t>
            </a:r>
          </a:p>
        </xdr:txBody>
      </xdr:sp>
      <xdr:sp macro="" textlink="">
        <xdr:nvSpPr>
          <xdr:cNvPr id="16" name="Retângulo de cantos arredondados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SpPr/>
        </xdr:nvSpPr>
        <xdr:spPr bwMode="auto">
          <a:xfrm>
            <a:off x="1857375" y="1228725"/>
            <a:ext cx="2619375" cy="2114551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A </a:t>
            </a:r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estatura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é a distância entre a parte mais alta da cabeça e a sola dos pés, cuja medida é realizada em posição vertical.</a:t>
            </a: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 l="56856" t="50953" r="18281" b="10572"/>
          <a:stretch>
            <a:fillRect/>
          </a:stretch>
        </xdr:blipFill>
        <xdr:spPr bwMode="auto">
          <a:xfrm>
            <a:off x="3152775" y="1857375"/>
            <a:ext cx="1190625" cy="1943101"/>
          </a:xfrm>
          <a:prstGeom prst="rect">
            <a:avLst/>
          </a:prstGeom>
          <a:ln w="3175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pic>
        <xdr:nvPicPr>
          <xdr:cNvPr id="18" name="Imagem 17">
            <a:extLst>
              <a:ext uri="{FF2B5EF4-FFF2-40B4-BE49-F238E27FC236}">
                <a16:creationId xmlns:a16="http://schemas.microsoft.com/office/drawing/2014/main" id="{00000000-0008-0000-0F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5067300" y="2524125"/>
            <a:ext cx="1400175" cy="657225"/>
          </a:xfrm>
          <a:prstGeom prst="rect">
            <a:avLst/>
          </a:prstGeom>
          <a:ln w="3175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19" name="Retângulo de cantos arredondados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SpPr/>
        </xdr:nvSpPr>
        <xdr:spPr bwMode="auto">
          <a:xfrm>
            <a:off x="4419600" y="2943226"/>
            <a:ext cx="2619375" cy="13525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Levar o cursor até a parte superior da cabeça, exercendo leve  pressão. 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Realizar a leitura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e r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egistrar a medida.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Repetir o processo para obtenção de uma segunda medida.</a:t>
            </a:r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20" name="Retângulo de cantos arredondados 19">
            <a:extLst>
              <a:ext uri="{FF2B5EF4-FFF2-40B4-BE49-F238E27FC236}">
                <a16:creationId xmlns:a16="http://schemas.microsoft.com/office/drawing/2014/main" id="{00000000-0008-0000-0F00-000014000000}"/>
              </a:ext>
            </a:extLst>
          </xdr:cNvPr>
          <xdr:cNvSpPr/>
        </xdr:nvSpPr>
        <xdr:spPr bwMode="auto">
          <a:xfrm>
            <a:off x="1724025" y="1971675"/>
            <a:ext cx="1466850" cy="14668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Equipamento: 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Estadiômetro</a:t>
            </a:r>
            <a:endParaRPr lang="pt-BR" sz="800">
              <a:latin typeface="Comic Sans MS" pitchFamily="66" charset="0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 Indivíduo: 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Roupas leves.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Sem adereços na cabeça.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Penteado desfeito.</a:t>
            </a:r>
            <a:endParaRPr lang="pt-BR" sz="800">
              <a:latin typeface="Comic Sans MS" pitchFamily="66" charset="0"/>
            </a:endParaRP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Pés descalços.</a:t>
            </a:r>
          </a:p>
        </xdr:txBody>
      </xdr:sp>
    </xdr:grpSp>
    <xdr:clientData/>
  </xdr:twoCellAnchor>
  <xdr:twoCellAnchor>
    <xdr:from>
      <xdr:col>0</xdr:col>
      <xdr:colOff>0</xdr:colOff>
      <xdr:row>5</xdr:row>
      <xdr:rowOff>0</xdr:rowOff>
    </xdr:from>
    <xdr:to>
      <xdr:col>2</xdr:col>
      <xdr:colOff>95250</xdr:colOff>
      <xdr:row>23</xdr:row>
      <xdr:rowOff>152400</xdr:rowOff>
    </xdr:to>
    <xdr:grpSp>
      <xdr:nvGrpSpPr>
        <xdr:cNvPr id="16386" name="Grupo 21">
          <a:extLst>
            <a:ext uri="{FF2B5EF4-FFF2-40B4-BE49-F238E27FC236}">
              <a16:creationId xmlns:a16="http://schemas.microsoft.com/office/drawing/2014/main" id="{00000000-0008-0000-0F00-000002400000}"/>
            </a:ext>
          </a:extLst>
        </xdr:cNvPr>
        <xdr:cNvGrpSpPr>
          <a:grpSpLocks/>
        </xdr:cNvGrpSpPr>
      </xdr:nvGrpSpPr>
      <xdr:grpSpPr bwMode="auto">
        <a:xfrm>
          <a:off x="0" y="809625"/>
          <a:ext cx="1314450" cy="3067050"/>
          <a:chOff x="0" y="352380"/>
          <a:chExt cx="1348740" cy="3177713"/>
        </a:xfrm>
      </xdr:grpSpPr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0F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F00-000018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0F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0F00-00001A000000}"/>
              </a:ext>
            </a:extLst>
          </xdr:cNvPr>
          <xdr:cNvSpPr txBox="1"/>
        </xdr:nvSpPr>
        <xdr:spPr>
          <a:xfrm>
            <a:off x="19547" y="1013581"/>
            <a:ext cx="1329193" cy="493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0F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0F00-00001C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0F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0F00-00001E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</xdr:col>
      <xdr:colOff>228163</xdr:colOff>
      <xdr:row>7</xdr:row>
      <xdr:rowOff>70404</xdr:rowOff>
    </xdr:from>
    <xdr:to>
      <xdr:col>2</xdr:col>
      <xdr:colOff>371474</xdr:colOff>
      <xdr:row>14</xdr:row>
      <xdr:rowOff>47625</xdr:rowOff>
    </xdr:to>
    <xdr:cxnSp macro="">
      <xdr:nvCxnSpPr>
        <xdr:cNvPr id="32" name="Conector angulado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CxnSpPr>
          <a:stCxn id="23" idx="3"/>
          <a:endCxn id="14" idx="1"/>
        </xdr:cNvCxnSpPr>
      </xdr:nvCxnSpPr>
      <xdr:spPr bwMode="auto">
        <a:xfrm>
          <a:off x="837763" y="1203879"/>
          <a:ext cx="752911" cy="1110696"/>
        </a:xfrm>
        <a:prstGeom prst="bentConnector3">
          <a:avLst>
            <a:gd name="adj1" fmla="val 50000"/>
          </a:avLst>
        </a:prstGeom>
        <a:ln w="28575">
          <a:solidFill>
            <a:schemeClr val="accent6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581025</xdr:colOff>
      <xdr:row>21</xdr:row>
      <xdr:rowOff>28575</xdr:rowOff>
    </xdr:from>
    <xdr:to>
      <xdr:col>6</xdr:col>
      <xdr:colOff>447675</xdr:colOff>
      <xdr:row>23</xdr:row>
      <xdr:rowOff>0</xdr:rowOff>
    </xdr:to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3019425" y="3429000"/>
          <a:ext cx="1085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>
              <a:latin typeface="Comic Sans MS" pitchFamily="66" charset="0"/>
            </a:rPr>
            <a:t>Figura 1</a:t>
          </a:r>
        </a:p>
      </xdr:txBody>
    </xdr:sp>
    <xdr:clientData/>
  </xdr:twoCellAnchor>
  <xdr:twoCellAnchor>
    <xdr:from>
      <xdr:col>9</xdr:col>
      <xdr:colOff>523875</xdr:colOff>
      <xdr:row>14</xdr:row>
      <xdr:rowOff>114300</xdr:rowOff>
    </xdr:from>
    <xdr:to>
      <xdr:col>11</xdr:col>
      <xdr:colOff>390525</xdr:colOff>
      <xdr:row>16</xdr:row>
      <xdr:rowOff>85725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6010275" y="2381250"/>
          <a:ext cx="10858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>
              <a:latin typeface="Comic Sans MS" pitchFamily="66" charset="0"/>
            </a:rPr>
            <a:t>Figura 2</a:t>
          </a:r>
        </a:p>
      </xdr:txBody>
    </xdr:sp>
    <xdr:clientData/>
  </xdr:twoCellAnchor>
  <xdr:twoCellAnchor>
    <xdr:from>
      <xdr:col>11</xdr:col>
      <xdr:colOff>219075</xdr:colOff>
      <xdr:row>8</xdr:row>
      <xdr:rowOff>0</xdr:rowOff>
    </xdr:from>
    <xdr:to>
      <xdr:col>16</xdr:col>
      <xdr:colOff>323851</xdr:colOff>
      <xdr:row>20</xdr:row>
      <xdr:rowOff>152400</xdr:rowOff>
    </xdr:to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6924675" y="1295400"/>
          <a:ext cx="3152776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</a:rPr>
            <a:t>Referências das figuras :</a:t>
          </a:r>
        </a:p>
        <a:p>
          <a:pPr algn="ctr"/>
          <a:endParaRPr lang="pt-BR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  <a:p>
          <a:pPr lvl="0"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Figura 1: </a:t>
          </a:r>
          <a:r>
            <a:rPr lang="pt-BR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Cogill B. Guide de mesure dês indicateurs anthropométrics. Projet de Assistance Technique pour l’Alimentation et la Nutrition, Académie pour le Développement de l’Éducation, Washington, D.C., 2003. </a:t>
          </a:r>
          <a:r>
            <a:rPr lang="en-US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Original: United Nations, departement of Technical Co-operation for Development and Statistical Office. How to Weigh and Measure Children: Assessing the Nutritional Status of Young in Household Surveys. New York, 1986.  </a:t>
          </a:r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lvl="0" algn="ctr"/>
          <a:endParaRPr lang="en-US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lvl="0" algn="ctr"/>
          <a:r>
            <a:rPr lang="en-US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Figura</a:t>
          </a:r>
          <a:r>
            <a:rPr lang="en-US" sz="800" u="sng" baseline="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 2: </a:t>
          </a:r>
          <a:r>
            <a:rPr lang="en-US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National Health and Nutrition Examination Survey (NHANES). Anthropometry Procedures Manual. 2007.</a:t>
          </a:r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  <a:ea typeface="+mn-ea"/>
            <a:cs typeface="+mn-cs"/>
          </a:endParaRPr>
        </a:p>
        <a:p>
          <a:pPr algn="ctr"/>
          <a:endParaRPr lang="pt-BR" sz="800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8</xdr:col>
      <xdr:colOff>95250</xdr:colOff>
      <xdr:row>5</xdr:row>
      <xdr:rowOff>0</xdr:rowOff>
    </xdr:to>
    <xdr:grpSp>
      <xdr:nvGrpSpPr>
        <xdr:cNvPr id="16391" name="Grupo 32">
          <a:extLst>
            <a:ext uri="{FF2B5EF4-FFF2-40B4-BE49-F238E27FC236}">
              <a16:creationId xmlns:a16="http://schemas.microsoft.com/office/drawing/2014/main" id="{00000000-0008-0000-0F00-000007400000}"/>
            </a:ext>
          </a:extLst>
        </xdr:cNvPr>
        <xdr:cNvGrpSpPr>
          <a:grpSpLocks/>
        </xdr:cNvGrpSpPr>
      </xdr:nvGrpSpPr>
      <xdr:grpSpPr bwMode="auto">
        <a:xfrm>
          <a:off x="2438400" y="161925"/>
          <a:ext cx="2533650" cy="647700"/>
          <a:chOff x="0" y="0"/>
          <a:chExt cx="2533650" cy="647700"/>
        </a:xfrm>
      </xdr:grpSpPr>
      <xdr:sp macro="" textlink="">
        <xdr:nvSpPr>
          <xdr:cNvPr id="34" name="AutoShape 4">
            <a:extLst>
              <a:ext uri="{FF2B5EF4-FFF2-40B4-BE49-F238E27FC236}">
                <a16:creationId xmlns:a16="http://schemas.microsoft.com/office/drawing/2014/main" id="{00000000-0008-0000-0F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6394" name="Picture 1" descr="C:\Users\Lanpop\AppData\Local\Microsoft\Windows\Temporary Internet Files\Content.IE5\FJAY0NAO\MC900352217[1].wmf">
            <a:extLst>
              <a:ext uri="{FF2B5EF4-FFF2-40B4-BE49-F238E27FC236}">
                <a16:creationId xmlns:a16="http://schemas.microsoft.com/office/drawing/2014/main" id="{00000000-0008-0000-0F00-00000A4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6" name="Picture 57" descr="C:\Users\Natália\AppData\Local\Microsoft\Windows\Temporary Internet Files\Content.IE5\3WYPPG2D\MC900442122[1].png">
          <a:hlinkClick xmlns:r="http://schemas.openxmlformats.org/officeDocument/2006/relationships" r:id="rId9" tooltip="Voltar à abertura"/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2</xdr:col>
      <xdr:colOff>95250</xdr:colOff>
      <xdr:row>23</xdr:row>
      <xdr:rowOff>152400</xdr:rowOff>
    </xdr:to>
    <xdr:grpSp>
      <xdr:nvGrpSpPr>
        <xdr:cNvPr id="17409" name="Grupo 13">
          <a:extLst>
            <a:ext uri="{FF2B5EF4-FFF2-40B4-BE49-F238E27FC236}">
              <a16:creationId xmlns:a16="http://schemas.microsoft.com/office/drawing/2014/main" id="{00000000-0008-0000-1000-000001440000}"/>
            </a:ext>
          </a:extLst>
        </xdr:cNvPr>
        <xdr:cNvGrpSpPr>
          <a:grpSpLocks/>
        </xdr:cNvGrpSpPr>
      </xdr:nvGrpSpPr>
      <xdr:grpSpPr bwMode="auto">
        <a:xfrm>
          <a:off x="0" y="809625"/>
          <a:ext cx="1314450" cy="3067050"/>
          <a:chOff x="0" y="352380"/>
          <a:chExt cx="1348740" cy="3177713"/>
        </a:xfrm>
      </xdr:grpSpPr>
      <xdr:pic>
        <xdr:nvPicPr>
          <xdr:cNvPr id="15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17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1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1000-000012000000}"/>
              </a:ext>
            </a:extLst>
          </xdr:cNvPr>
          <xdr:cNvSpPr txBox="1"/>
        </xdr:nvSpPr>
        <xdr:spPr>
          <a:xfrm>
            <a:off x="19547" y="1033318"/>
            <a:ext cx="1329193" cy="4440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1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1000-000014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1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1000-000016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</xdr:col>
      <xdr:colOff>228600</xdr:colOff>
      <xdr:row>5</xdr:row>
      <xdr:rowOff>85725</xdr:rowOff>
    </xdr:from>
    <xdr:to>
      <xdr:col>11</xdr:col>
      <xdr:colOff>200025</xdr:colOff>
      <xdr:row>22</xdr:row>
      <xdr:rowOff>133350</xdr:rowOff>
    </xdr:to>
    <xdr:grpSp>
      <xdr:nvGrpSpPr>
        <xdr:cNvPr id="17410" name="Grupo 46">
          <a:extLst>
            <a:ext uri="{FF2B5EF4-FFF2-40B4-BE49-F238E27FC236}">
              <a16:creationId xmlns:a16="http://schemas.microsoft.com/office/drawing/2014/main" id="{00000000-0008-0000-1000-000002440000}"/>
            </a:ext>
          </a:extLst>
        </xdr:cNvPr>
        <xdr:cNvGrpSpPr>
          <a:grpSpLocks/>
        </xdr:cNvGrpSpPr>
      </xdr:nvGrpSpPr>
      <xdr:grpSpPr bwMode="auto">
        <a:xfrm>
          <a:off x="838200" y="895350"/>
          <a:ext cx="6067425" cy="2800350"/>
          <a:chOff x="839018" y="895350"/>
          <a:chExt cx="6067044" cy="2800350"/>
        </a:xfrm>
      </xdr:grpSpPr>
      <xdr:grpSp>
        <xdr:nvGrpSpPr>
          <xdr:cNvPr id="17415" name="Grupo 32">
            <a:extLst>
              <a:ext uri="{FF2B5EF4-FFF2-40B4-BE49-F238E27FC236}">
                <a16:creationId xmlns:a16="http://schemas.microsoft.com/office/drawing/2014/main" id="{00000000-0008-0000-1000-000007440000}"/>
              </a:ext>
            </a:extLst>
          </xdr:cNvPr>
          <xdr:cNvGrpSpPr>
            <a:grpSpLocks/>
          </xdr:cNvGrpSpPr>
        </xdr:nvGrpSpPr>
        <xdr:grpSpPr bwMode="auto">
          <a:xfrm>
            <a:off x="1600636" y="895350"/>
            <a:ext cx="5305426" cy="2800350"/>
            <a:chOff x="1781174" y="1247775"/>
            <a:chExt cx="5305426" cy="2800350"/>
          </a:xfrm>
        </xdr:grpSpPr>
        <xdr:sp macro="" textlink="">
          <xdr:nvSpPr>
            <xdr:cNvPr id="34" name="Retângulo de cantos arredondados 33">
              <a:extLst>
                <a:ext uri="{FF2B5EF4-FFF2-40B4-BE49-F238E27FC236}">
                  <a16:creationId xmlns:a16="http://schemas.microsoft.com/office/drawing/2014/main" id="{00000000-0008-0000-1000-000022000000}"/>
                </a:ext>
              </a:extLst>
            </xdr:cNvPr>
            <xdr:cNvSpPr/>
          </xdr:nvSpPr>
          <xdr:spPr bwMode="auto">
            <a:xfrm>
              <a:off x="1781508" y="1247775"/>
              <a:ext cx="5305092" cy="2800350"/>
            </a:xfrm>
            <a:prstGeom prst="roundRect">
              <a:avLst/>
            </a:prstGeom>
            <a:solidFill>
              <a:schemeClr val="accent6">
                <a:lumMod val="20000"/>
                <a:lumOff val="8000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wrap="square" lIns="18288" tIns="0" rIns="0" bIns="0" rtlCol="0" anchor="ctr" upright="1"/>
            <a:lstStyle/>
            <a:p>
              <a:endParaRPr lang="pt-BR" sz="10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  <a:p>
              <a:pPr algn="ctr"/>
              <a:endParaRPr lang="pt-BR" sz="800">
                <a:latin typeface="Comic Sans MS" pitchFamily="66" charset="0"/>
              </a:endParaRPr>
            </a:p>
          </xdr:txBody>
        </xdr:sp>
        <xdr:sp macro="" textlink="">
          <xdr:nvSpPr>
            <xdr:cNvPr id="35" name="Retângulo de cantos arredondados 34">
              <a:extLst>
                <a:ext uri="{FF2B5EF4-FFF2-40B4-BE49-F238E27FC236}">
                  <a16:creationId xmlns:a16="http://schemas.microsoft.com/office/drawing/2014/main" id="{00000000-0008-0000-1000-000023000000}"/>
                </a:ext>
              </a:extLst>
            </xdr:cNvPr>
            <xdr:cNvSpPr/>
          </xdr:nvSpPr>
          <xdr:spPr bwMode="auto">
            <a:xfrm>
              <a:off x="4105462" y="1323975"/>
              <a:ext cx="2914467" cy="1257300"/>
            </a:xfrm>
            <a:prstGeom prst="roundRect">
              <a:avLst/>
            </a:prstGeom>
            <a:noFill/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wrap="square" lIns="18288" tIns="0" rIns="0" bIns="0" rtlCol="0" anchor="t" upright="1"/>
            <a:lstStyle/>
            <a:p>
              <a:pPr algn="ctr"/>
              <a:r>
                <a:rPr lang="pt-BR" sz="800" b="1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Ponto Médio:</a:t>
              </a:r>
            </a:p>
            <a:p>
              <a:pPr algn="ctr"/>
              <a:r>
                <a:rPr lang="pt-BR" sz="800" u="sng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Técnica: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Localizar e marcar a última costela,  para isso o indivíduo deve inspirar. Localizar e marcar a crista ilíaca. Medir a distância entre os dois pontos anatômicos. Calcular e marcar o ponto médio</a:t>
              </a:r>
              <a:r>
                <a:rPr lang="pt-BR" sz="800" baseline="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.</a:t>
              </a:r>
              <a:endPara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</xdr:txBody>
        </xdr:sp>
        <xdr:sp macro="" textlink="">
          <xdr:nvSpPr>
            <xdr:cNvPr id="36" name="Retângulo de cantos arredondados 35">
              <a:extLst>
                <a:ext uri="{FF2B5EF4-FFF2-40B4-BE49-F238E27FC236}">
                  <a16:creationId xmlns:a16="http://schemas.microsoft.com/office/drawing/2014/main" id="{00000000-0008-0000-1000-000024000000}"/>
                </a:ext>
              </a:extLst>
            </xdr:cNvPr>
            <xdr:cNvSpPr/>
          </xdr:nvSpPr>
          <xdr:spPr bwMode="auto">
            <a:xfrm>
              <a:off x="2010094" y="1352550"/>
              <a:ext cx="2085844" cy="2114550"/>
            </a:xfrm>
            <a:prstGeom prst="roundRect">
              <a:avLst/>
            </a:prstGeom>
            <a:noFill/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wrap="square" lIns="18288" tIns="0" rIns="0" bIns="0" rtlCol="0" anchor="t" upright="1"/>
            <a:lstStyle/>
            <a:p>
              <a:pPr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A </a:t>
              </a:r>
              <a:r>
                <a:rPr lang="pt-BR" sz="800" b="1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circunferência de cintura</a:t>
              </a:r>
              <a:r>
                <a:rPr lang="pt-BR" sz="800" b="1" baseline="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 </a:t>
              </a:r>
              <a:r>
                <a:rPr lang="pt-BR" sz="800" b="0" baseline="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é a medida realizada sobre o ponto médio entre </a:t>
              </a:r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a última costela</a:t>
              </a:r>
              <a:r>
                <a:rPr lang="pt-BR" sz="800" baseline="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 e a crista ilíaca.</a:t>
              </a:r>
              <a:endPara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  <a:p>
              <a:pPr algn="ctr"/>
              <a:endPara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  <a:p>
              <a:pPr algn="ctr"/>
              <a:endPara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</xdr:txBody>
        </xdr:sp>
        <xdr:sp macro="" textlink="">
          <xdr:nvSpPr>
            <xdr:cNvPr id="39" name="Retângulo de cantos arredondados 38">
              <a:extLst>
                <a:ext uri="{FF2B5EF4-FFF2-40B4-BE49-F238E27FC236}">
                  <a16:creationId xmlns:a16="http://schemas.microsoft.com/office/drawing/2014/main" id="{00000000-0008-0000-1000-000027000000}"/>
                </a:ext>
              </a:extLst>
            </xdr:cNvPr>
            <xdr:cNvSpPr/>
          </xdr:nvSpPr>
          <xdr:spPr bwMode="auto">
            <a:xfrm>
              <a:off x="4143560" y="2352675"/>
              <a:ext cx="2847796" cy="1571625"/>
            </a:xfrm>
            <a:prstGeom prst="roundRect">
              <a:avLst/>
            </a:prstGeom>
            <a:noFill/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lang="pt-BR" sz="800" b="1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Circunferência da Cintura</a:t>
              </a:r>
            </a:p>
            <a:p>
              <a:pPr algn="ctr"/>
              <a:r>
                <a:rPr lang="pt-BR" sz="800" u="sng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Técnica: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Posicionar a fita</a:t>
              </a:r>
              <a:r>
                <a:rPr lang="pt-BR" sz="800" baseline="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 s</a:t>
              </a:r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obre o ponto médio marcado, paralela ao solo. Evitar “abraçar” o indivíduo durante o posicionamento da fita. A fita deve estar ajustada ao redor da cintura, sem enrugar a pele ou comprimir os tecidos subcutâneos. Realizar a leitura no final da respiração. Registrar a medida. Repetir o processo para obtenção de uma segunda medida.</a:t>
              </a:r>
            </a:p>
          </xdr:txBody>
        </xdr:sp>
        <xdr:sp macro="" textlink="">
          <xdr:nvSpPr>
            <xdr:cNvPr id="40" name="Retângulo de cantos arredondados 39">
              <a:extLst>
                <a:ext uri="{FF2B5EF4-FFF2-40B4-BE49-F238E27FC236}">
                  <a16:creationId xmlns:a16="http://schemas.microsoft.com/office/drawing/2014/main" id="{00000000-0008-0000-1000-000028000000}"/>
                </a:ext>
              </a:extLst>
            </xdr:cNvPr>
            <xdr:cNvSpPr/>
          </xdr:nvSpPr>
          <xdr:spPr bwMode="auto">
            <a:xfrm>
              <a:off x="2295826" y="1924050"/>
              <a:ext cx="1466758" cy="1914525"/>
            </a:xfrm>
            <a:prstGeom prst="roundRect">
              <a:avLst/>
            </a:prstGeom>
            <a:noFill/>
            <a:ln>
              <a:noFill/>
              <a:headEnd type="none" w="med" len="med"/>
              <a:tailEnd type="none" w="med" len="med"/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wrap="square" lIns="18288" tIns="0" rIns="0" bIns="0" rtlCol="0" anchor="ctr" upright="1"/>
            <a:lstStyle/>
            <a:p>
              <a:pPr algn="ctr"/>
              <a:r>
                <a:rPr lang="pt-BR" sz="800" b="1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Equipamento: </a:t>
              </a:r>
              <a:endParaRPr lang="pt-BR" sz="800">
                <a:latin typeface="Comic Sans MS" pitchFamily="66" charset="0"/>
              </a:endParaRPr>
            </a:p>
            <a:p>
              <a:pPr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Fita inelástica</a:t>
              </a:r>
              <a:endParaRPr lang="pt-BR" sz="800">
                <a:latin typeface="Comic Sans MS" pitchFamily="66" charset="0"/>
              </a:endParaRPr>
            </a:p>
            <a:p>
              <a:pPr algn="ctr"/>
              <a:endPara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endParaRPr>
            </a:p>
            <a:p>
              <a:pPr algn="ctr"/>
              <a:r>
                <a:rPr lang="pt-BR" sz="800" b="1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 Indivíduo: </a:t>
              </a:r>
              <a:endParaRPr lang="pt-BR" sz="800">
                <a:latin typeface="Comic Sans MS" pitchFamily="66" charset="0"/>
              </a:endParaRP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Região da cintura livre de roupas.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Indivíduo ereto.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Pés afastados.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Peso distribuído em ambos os pés.</a:t>
              </a:r>
            </a:p>
            <a:p>
              <a:pPr lvl="0"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Abdômen relaxado.</a:t>
              </a:r>
            </a:p>
            <a:p>
              <a:pPr algn="ctr"/>
              <a:r>
                <a:rPr lang="pt-BR" sz="800">
                  <a:solidFill>
                    <a:schemeClr val="dk1"/>
                  </a:solidFill>
                  <a:latin typeface="Comic Sans MS" pitchFamily="66" charset="0"/>
                  <a:ea typeface="+mn-ea"/>
                  <a:cs typeface="+mn-cs"/>
                </a:rPr>
                <a:t>Respiração normal.</a:t>
              </a:r>
            </a:p>
          </xdr:txBody>
        </xdr:sp>
      </xdr:grpSp>
      <xdr:cxnSp macro="">
        <xdr:nvCxnSpPr>
          <xdr:cNvPr id="41" name="Conector angulado 40">
            <a:extLst>
              <a:ext uri="{FF2B5EF4-FFF2-40B4-BE49-F238E27FC236}">
                <a16:creationId xmlns:a16="http://schemas.microsoft.com/office/drawing/2014/main" id="{00000000-0008-0000-1000-000029000000}"/>
              </a:ext>
            </a:extLst>
          </xdr:cNvPr>
          <xdr:cNvCxnSpPr>
            <a:stCxn id="17" idx="3"/>
            <a:endCxn id="34" idx="1"/>
          </xdr:cNvCxnSpPr>
        </xdr:nvCxnSpPr>
        <xdr:spPr bwMode="auto">
          <a:xfrm>
            <a:off x="839018" y="2057400"/>
            <a:ext cx="761952" cy="238125"/>
          </a:xfrm>
          <a:prstGeom prst="bentConnector3">
            <a:avLst>
              <a:gd name="adj1" fmla="val 50000"/>
            </a:avLst>
          </a:prstGeom>
          <a:ln w="28575">
            <a:solidFill>
              <a:schemeClr val="accent6"/>
            </a:solidFill>
            <a:headEnd type="none" w="med" len="med"/>
            <a:tailEnd type="none" w="med" len="med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0</xdr:colOff>
      <xdr:row>1</xdr:row>
      <xdr:rowOff>0</xdr:rowOff>
    </xdr:from>
    <xdr:to>
      <xdr:col>8</xdr:col>
      <xdr:colOff>95250</xdr:colOff>
      <xdr:row>5</xdr:row>
      <xdr:rowOff>0</xdr:rowOff>
    </xdr:to>
    <xdr:grpSp>
      <xdr:nvGrpSpPr>
        <xdr:cNvPr id="17411" name="Grupo 24">
          <a:extLst>
            <a:ext uri="{FF2B5EF4-FFF2-40B4-BE49-F238E27FC236}">
              <a16:creationId xmlns:a16="http://schemas.microsoft.com/office/drawing/2014/main" id="{00000000-0008-0000-1000-000003440000}"/>
            </a:ext>
          </a:extLst>
        </xdr:cNvPr>
        <xdr:cNvGrpSpPr>
          <a:grpSpLocks/>
        </xdr:cNvGrpSpPr>
      </xdr:nvGrpSpPr>
      <xdr:grpSpPr bwMode="auto">
        <a:xfrm>
          <a:off x="2438400" y="161925"/>
          <a:ext cx="2533650" cy="647700"/>
          <a:chOff x="0" y="0"/>
          <a:chExt cx="2533650" cy="647700"/>
        </a:xfrm>
      </xdr:grpSpPr>
      <xdr:sp macro="" textlink="">
        <xdr:nvSpPr>
          <xdr:cNvPr id="26" name="AutoShape 4">
            <a:extLst>
              <a:ext uri="{FF2B5EF4-FFF2-40B4-BE49-F238E27FC236}">
                <a16:creationId xmlns:a16="http://schemas.microsoft.com/office/drawing/2014/main" id="{00000000-0008-0000-1000-00001A000000}"/>
              </a:ext>
            </a:extLst>
          </xdr:cNvPr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7414" name="Picture 1" descr="C:\Users\Lanpop\AppData\Local\Microsoft\Windows\Temporary Internet Files\Content.IE5\FJAY0NAO\MC900352217[1].wmf">
            <a:extLst>
              <a:ext uri="{FF2B5EF4-FFF2-40B4-BE49-F238E27FC236}">
                <a16:creationId xmlns:a16="http://schemas.microsoft.com/office/drawing/2014/main" id="{00000000-0008-0000-1000-0000064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8" name="Picture 57" descr="C:\Users\Natália\AppData\Local\Microsoft\Windows\Temporary Internet Files\Content.IE5\3WYPPG2D\MC900442122[1].png">
          <a:hlinkClick xmlns:r="http://schemas.openxmlformats.org/officeDocument/2006/relationships" r:id="rId7" tooltip="Voltar à abertura"/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2</xdr:col>
      <xdr:colOff>95250</xdr:colOff>
      <xdr:row>23</xdr:row>
      <xdr:rowOff>152400</xdr:rowOff>
    </xdr:to>
    <xdr:grpSp>
      <xdr:nvGrpSpPr>
        <xdr:cNvPr id="18433" name="Grupo 13">
          <a:extLst>
            <a:ext uri="{FF2B5EF4-FFF2-40B4-BE49-F238E27FC236}">
              <a16:creationId xmlns:a16="http://schemas.microsoft.com/office/drawing/2014/main" id="{00000000-0008-0000-1100-000001480000}"/>
            </a:ext>
          </a:extLst>
        </xdr:cNvPr>
        <xdr:cNvGrpSpPr>
          <a:grpSpLocks/>
        </xdr:cNvGrpSpPr>
      </xdr:nvGrpSpPr>
      <xdr:grpSpPr bwMode="auto">
        <a:xfrm>
          <a:off x="0" y="809625"/>
          <a:ext cx="1314450" cy="3067050"/>
          <a:chOff x="0" y="352380"/>
          <a:chExt cx="1348740" cy="3177713"/>
        </a:xfrm>
      </xdr:grpSpPr>
      <xdr:pic>
        <xdr:nvPicPr>
          <xdr:cNvPr id="15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17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1100-000012000000}"/>
              </a:ext>
            </a:extLst>
          </xdr:cNvPr>
          <xdr:cNvSpPr txBox="1"/>
        </xdr:nvSpPr>
        <xdr:spPr>
          <a:xfrm>
            <a:off x="19547" y="1033318"/>
            <a:ext cx="1329193" cy="4440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1100-000014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11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1100-000016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2</xdr:col>
      <xdr:colOff>371475</xdr:colOff>
      <xdr:row>5</xdr:row>
      <xdr:rowOff>76200</xdr:rowOff>
    </xdr:from>
    <xdr:to>
      <xdr:col>11</xdr:col>
      <xdr:colOff>209550</xdr:colOff>
      <xdr:row>22</xdr:row>
      <xdr:rowOff>142875</xdr:rowOff>
    </xdr:to>
    <xdr:grpSp>
      <xdr:nvGrpSpPr>
        <xdr:cNvPr id="18434" name="Grupo 23">
          <a:extLst>
            <a:ext uri="{FF2B5EF4-FFF2-40B4-BE49-F238E27FC236}">
              <a16:creationId xmlns:a16="http://schemas.microsoft.com/office/drawing/2014/main" id="{00000000-0008-0000-1100-000002480000}"/>
            </a:ext>
          </a:extLst>
        </xdr:cNvPr>
        <xdr:cNvGrpSpPr>
          <a:grpSpLocks/>
        </xdr:cNvGrpSpPr>
      </xdr:nvGrpSpPr>
      <xdr:grpSpPr bwMode="auto">
        <a:xfrm>
          <a:off x="1590675" y="885825"/>
          <a:ext cx="5324475" cy="2819400"/>
          <a:chOff x="1762125" y="1228725"/>
          <a:chExt cx="5324475" cy="2819400"/>
        </a:xfrm>
      </xdr:grpSpPr>
      <xdr:sp macro="" textlink="">
        <xdr:nvSpPr>
          <xdr:cNvPr id="25" name="Retângulo de cantos arredondados 24">
            <a:extLst>
              <a:ext uri="{FF2B5EF4-FFF2-40B4-BE49-F238E27FC236}">
                <a16:creationId xmlns:a16="http://schemas.microsoft.com/office/drawing/2014/main" id="{00000000-0008-0000-1100-000019000000}"/>
              </a:ext>
            </a:extLst>
          </xdr:cNvPr>
          <xdr:cNvSpPr/>
        </xdr:nvSpPr>
        <xdr:spPr bwMode="auto">
          <a:xfrm>
            <a:off x="1781175" y="1247775"/>
            <a:ext cx="5305425" cy="2800350"/>
          </a:xfrm>
          <a:prstGeom prst="roundRect">
            <a:avLst/>
          </a:prstGeom>
          <a:solidFill>
            <a:schemeClr val="accent6">
              <a:lumMod val="20000"/>
              <a:lumOff val="80000"/>
            </a:schemeClr>
          </a:solidFill>
          <a:ln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endParaRPr lang="pt-BR" sz="10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26" name="Retângulo de cantos arredondados 25">
            <a:extLst>
              <a:ext uri="{FF2B5EF4-FFF2-40B4-BE49-F238E27FC236}">
                <a16:creationId xmlns:a16="http://schemas.microsoft.com/office/drawing/2014/main" id="{00000000-0008-0000-1100-00001A000000}"/>
              </a:ext>
            </a:extLst>
          </xdr:cNvPr>
          <xdr:cNvSpPr/>
        </xdr:nvSpPr>
        <xdr:spPr bwMode="auto">
          <a:xfrm>
            <a:off x="3895725" y="1228725"/>
            <a:ext cx="3152775" cy="102870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Ponto médio:</a:t>
            </a:r>
          </a:p>
          <a:p>
            <a:pPr algn="ctr"/>
            <a:r>
              <a:rPr lang="pt-BR" sz="800" b="0" u="sng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Técnica:</a:t>
            </a:r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O braço deve formar um ângulo de 90° com o antebraço, a mão voltada para cima. Localizar e marcar o acrômio. Localizar e marcar o olécrano. Medir a distância entre o acrômio e o olécrano. Calcular e marcar o ponto médio.</a:t>
            </a:r>
          </a:p>
          <a:p>
            <a:pPr lvl="0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</xdr:txBody>
      </xdr:sp>
      <xdr:sp macro="" textlink="">
        <xdr:nvSpPr>
          <xdr:cNvPr id="27" name="Retângulo de cantos arredondados 26">
            <a:extLst>
              <a:ext uri="{FF2B5EF4-FFF2-40B4-BE49-F238E27FC236}">
                <a16:creationId xmlns:a16="http://schemas.microsoft.com/office/drawing/2014/main" id="{00000000-0008-0000-1100-00001B000000}"/>
              </a:ext>
            </a:extLst>
          </xdr:cNvPr>
          <xdr:cNvSpPr/>
        </xdr:nvSpPr>
        <xdr:spPr bwMode="auto">
          <a:xfrm>
            <a:off x="1866900" y="1228725"/>
            <a:ext cx="2066925" cy="2114550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t" upright="1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A dobra cutânea triciptal</a:t>
            </a:r>
            <a:r>
              <a:rPr lang="pt-BR" sz="800" b="1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</a:t>
            </a:r>
            <a:r>
              <a:rPr lang="pt-BR" sz="800" baseline="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é </a:t>
            </a:r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 a medida da espessura de duas camadas de pele e a gordura subcutânea adjacente.</a:t>
            </a: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</xdr:txBody>
      </xdr:sp>
      <xdr:sp macro="" textlink="">
        <xdr:nvSpPr>
          <xdr:cNvPr id="31" name="Retângulo de cantos arredondados 30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 bwMode="auto">
          <a:xfrm>
            <a:off x="1762125" y="1905000"/>
            <a:ext cx="1819275" cy="2009775"/>
          </a:xfrm>
          <a:prstGeom prst="roundRect">
            <a:avLst/>
          </a:prstGeom>
          <a:noFill/>
          <a:ln>
            <a:noFill/>
            <a:headEnd type="none" w="med" len="med"/>
            <a:tailEnd type="none" w="med" len="med"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Equipamento: </a:t>
            </a:r>
            <a:endParaRPr lang="pt-BR" sz="800">
              <a:latin typeface="Comic Sans MS" pitchFamily="66" charset="0"/>
            </a:endParaRP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Calibrador.</a:t>
            </a:r>
          </a:p>
          <a:p>
            <a:pPr algn="ctr"/>
            <a:endPara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endParaRPr>
          </a:p>
          <a:p>
            <a:pPr algn="ctr"/>
            <a:r>
              <a:rPr lang="pt-BR" sz="800" b="1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Indivíduo: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Braço direito livre de roupas.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Indivíduo ereto.</a:t>
            </a:r>
          </a:p>
          <a:p>
            <a:pPr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Referência 2.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Pés afastados.</a:t>
            </a:r>
          </a:p>
          <a:p>
            <a:pPr lvl="0" algn="ctr"/>
            <a:r>
              <a:rPr lang="pt-BR" sz="800">
                <a:solidFill>
                  <a:schemeClr val="dk1"/>
                </a:solidFill>
                <a:latin typeface="Comic Sans MS" pitchFamily="66" charset="0"/>
                <a:ea typeface="+mn-ea"/>
                <a:cs typeface="+mn-cs"/>
              </a:rPr>
              <a:t>Peso distribuído em ambos os pés.</a:t>
            </a:r>
          </a:p>
        </xdr:txBody>
      </xdr:sp>
    </xdr:grpSp>
    <xdr:clientData/>
  </xdr:twoCellAnchor>
  <xdr:twoCellAnchor>
    <xdr:from>
      <xdr:col>1</xdr:col>
      <xdr:colOff>229585</xdr:colOff>
      <xdr:row>14</xdr:row>
      <xdr:rowOff>38100</xdr:rowOff>
    </xdr:from>
    <xdr:to>
      <xdr:col>2</xdr:col>
      <xdr:colOff>390961</xdr:colOff>
      <xdr:row>18</xdr:row>
      <xdr:rowOff>46214</xdr:rowOff>
    </xdr:to>
    <xdr:cxnSp macro="">
      <xdr:nvCxnSpPr>
        <xdr:cNvPr id="32" name="Conector angulado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CxnSpPr>
          <a:stCxn id="19" idx="3"/>
          <a:endCxn id="25" idx="1"/>
        </xdr:cNvCxnSpPr>
      </xdr:nvCxnSpPr>
      <xdr:spPr bwMode="auto">
        <a:xfrm flipV="1">
          <a:off x="839185" y="2305050"/>
          <a:ext cx="770976" cy="655814"/>
        </a:xfrm>
        <a:prstGeom prst="bentConnector3">
          <a:avLst>
            <a:gd name="adj1" fmla="val 50000"/>
          </a:avLst>
        </a:prstGeom>
        <a:ln w="28575">
          <a:solidFill>
            <a:schemeClr val="accent6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238562</xdr:colOff>
      <xdr:row>7</xdr:row>
      <xdr:rowOff>152400</xdr:rowOff>
    </xdr:from>
    <xdr:to>
      <xdr:col>16</xdr:col>
      <xdr:colOff>343338</xdr:colOff>
      <xdr:row>20</xdr:row>
      <xdr:rowOff>142875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6944162" y="1285875"/>
          <a:ext cx="3152776" cy="209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800" u="sng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</a:rPr>
            <a:t>Referências das figuras :</a:t>
          </a:r>
        </a:p>
        <a:p>
          <a:pPr algn="ctr"/>
          <a:endParaRPr lang="pt-BR" sz="800" u="sng">
            <a:solidFill>
              <a:schemeClr val="tx1">
                <a:lumMod val="75000"/>
                <a:lumOff val="25000"/>
              </a:schemeClr>
            </a:solidFill>
            <a:latin typeface="Comic Sans MS" pitchFamily="66" charset="0"/>
          </a:endParaRPr>
        </a:p>
        <a:p>
          <a:pPr lvl="0" algn="ctr"/>
          <a:r>
            <a:rPr lang="pt-BR" sz="800">
              <a:solidFill>
                <a:schemeClr val="tx1">
                  <a:lumMod val="75000"/>
                  <a:lumOff val="25000"/>
                </a:schemeClr>
              </a:solidFill>
              <a:latin typeface="Comic Sans MS" pitchFamily="66" charset="0"/>
              <a:ea typeface="+mn-ea"/>
              <a:cs typeface="+mn-cs"/>
            </a:rPr>
            <a:t>Lanpop. Manual de técnicas antropométricas. </a:t>
          </a:r>
        </a:p>
      </xdr:txBody>
    </xdr:sp>
    <xdr:clientData/>
  </xdr:twoCellAnchor>
  <xdr:twoCellAnchor>
    <xdr:from>
      <xdr:col>6</xdr:col>
      <xdr:colOff>57586</xdr:colOff>
      <xdr:row>10</xdr:row>
      <xdr:rowOff>85726</xdr:rowOff>
    </xdr:from>
    <xdr:to>
      <xdr:col>11</xdr:col>
      <xdr:colOff>152400</xdr:colOff>
      <xdr:row>24</xdr:row>
      <xdr:rowOff>38099</xdr:rowOff>
    </xdr:to>
    <xdr:sp macro="" textlink="">
      <xdr:nvSpPr>
        <xdr:cNvPr id="35" name="Retângulo de cantos arredondados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/>
      </xdr:nvSpPr>
      <xdr:spPr bwMode="auto">
        <a:xfrm>
          <a:off x="3715186" y="1704976"/>
          <a:ext cx="3142814" cy="2219323"/>
        </a:xfrm>
        <a:prstGeom prst="round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algn="ctr"/>
          <a:r>
            <a:rPr lang="pt-BR" sz="800" b="1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Dobra cutânea</a:t>
          </a:r>
          <a:r>
            <a:rPr lang="pt-BR" sz="800" b="1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triciptal</a:t>
          </a:r>
        </a:p>
        <a:p>
          <a:pPr algn="ctr"/>
          <a:r>
            <a:rPr lang="pt-BR" sz="800" b="0" u="sng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Técnica:</a:t>
          </a: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Braço estendido com a palma da mão voltada para o corpo.</a:t>
          </a:r>
        </a:p>
        <a:p>
          <a:pPr algn="ctr"/>
          <a:r>
            <a:rPr lang="pt-BR" sz="800" b="0" u="none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 pinçamento</a:t>
          </a:r>
          <a:r>
            <a:rPr lang="pt-BR" sz="800" b="0" u="none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deve ser realizado na face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posterior do braço,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 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1 cm acima do ponto médio. Utilizar o polegar e o indicador da mão esquerda. Os dedos devem formar uma abertura de 6 a 8 cm. Pinçar uma dobra vertical de espessura dupla.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Colocar o calibrador  na dobra, sobre o ponto médio,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s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egurando-o com a mão direita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de maneira p</a:t>
          </a:r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erpendicular à Soltar a pressão exercida sobre as hastes do calibrador.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Manter a pressão sobre a dobra. Realizar a leitura.</a:t>
          </a:r>
          <a:endParaRPr lang="pt-BR" sz="800">
            <a:latin typeface="Comic Sans MS" pitchFamily="66" charset="0"/>
          </a:endParaRPr>
        </a:p>
        <a:p>
          <a:pPr algn="ctr"/>
          <a:r>
            <a:rPr lang="pt-BR" sz="8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Registrar a medida. Repetir o processo para obtenção de uma segunda medida.</a:t>
          </a:r>
          <a:endParaRPr lang="pt-BR" sz="800">
            <a:latin typeface="Comic Sans MS" pitchFamily="66" charset="0"/>
          </a:endParaRPr>
        </a:p>
      </xdr:txBody>
    </xdr:sp>
    <xdr:clientData/>
  </xdr:twoCellAnchor>
  <xdr:twoCellAnchor editAs="oneCell">
    <xdr:from>
      <xdr:col>4</xdr:col>
      <xdr:colOff>495737</xdr:colOff>
      <xdr:row>9</xdr:row>
      <xdr:rowOff>28576</xdr:rowOff>
    </xdr:from>
    <xdr:to>
      <xdr:col>6</xdr:col>
      <xdr:colOff>66675</xdr:colOff>
      <xdr:row>14</xdr:row>
      <xdr:rowOff>152401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4137" y="1485901"/>
          <a:ext cx="790138" cy="933450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114737</xdr:colOff>
      <xdr:row>16</xdr:row>
      <xdr:rowOff>76200</xdr:rowOff>
    </xdr:from>
    <xdr:to>
      <xdr:col>12</xdr:col>
      <xdr:colOff>600512</xdr:colOff>
      <xdr:row>23</xdr:row>
      <xdr:rowOff>133350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20337" y="2667000"/>
          <a:ext cx="1095375" cy="1190625"/>
        </a:xfrm>
        <a:prstGeom prst="rect">
          <a:avLst/>
        </a:prstGeom>
        <a:ln w="3175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8</xdr:col>
      <xdr:colOff>95250</xdr:colOff>
      <xdr:row>5</xdr:row>
      <xdr:rowOff>0</xdr:rowOff>
    </xdr:to>
    <xdr:grpSp>
      <xdr:nvGrpSpPr>
        <xdr:cNvPr id="18440" name="Grupo 28">
          <a:extLst>
            <a:ext uri="{FF2B5EF4-FFF2-40B4-BE49-F238E27FC236}">
              <a16:creationId xmlns:a16="http://schemas.microsoft.com/office/drawing/2014/main" id="{00000000-0008-0000-1100-000008480000}"/>
            </a:ext>
          </a:extLst>
        </xdr:cNvPr>
        <xdr:cNvGrpSpPr>
          <a:grpSpLocks/>
        </xdr:cNvGrpSpPr>
      </xdr:nvGrpSpPr>
      <xdr:grpSpPr bwMode="auto">
        <a:xfrm>
          <a:off x="2438400" y="161925"/>
          <a:ext cx="2533650" cy="647700"/>
          <a:chOff x="0" y="0"/>
          <a:chExt cx="2533650" cy="647700"/>
        </a:xfrm>
      </xdr:grpSpPr>
      <xdr:sp macro="" textlink="">
        <xdr:nvSpPr>
          <xdr:cNvPr id="30" name="AutoShape 4">
            <a:extLst>
              <a:ext uri="{FF2B5EF4-FFF2-40B4-BE49-F238E27FC236}">
                <a16:creationId xmlns:a16="http://schemas.microsoft.com/office/drawing/2014/main" id="{00000000-0008-0000-11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8443" name="Picture 1" descr="C:\Users\Lanpop\AppData\Local\Microsoft\Windows\Temporary Internet Files\Content.IE5\FJAY0NAO\MC900352217[1].wmf">
            <a:extLst>
              <a:ext uri="{FF2B5EF4-FFF2-40B4-BE49-F238E27FC236}">
                <a16:creationId xmlns:a16="http://schemas.microsoft.com/office/drawing/2014/main" id="{00000000-0008-0000-1100-00000B4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9" name="Picture 57" descr="C:\Users\Natália\AppData\Local\Microsoft\Windows\Temporary Internet Files\Content.IE5\3WYPPG2D\MC900442122[1].png">
          <a:hlinkClick xmlns:r="http://schemas.openxmlformats.org/officeDocument/2006/relationships" r:id="rId9" tooltip="Voltar à abertura"/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10</xdr:row>
      <xdr:rowOff>133350</xdr:rowOff>
    </xdr:from>
    <xdr:to>
      <xdr:col>9</xdr:col>
      <xdr:colOff>171450</xdr:colOff>
      <xdr:row>17</xdr:row>
      <xdr:rowOff>123825</xdr:rowOff>
    </xdr:to>
    <xdr:sp macro="" textlink="">
      <xdr:nvSpPr>
        <xdr:cNvPr id="14" name="Retângulo de cantos arredondados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 bwMode="auto">
        <a:xfrm>
          <a:off x="1905000" y="1752600"/>
          <a:ext cx="3752850" cy="112395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t" upright="1"/>
        <a:lstStyle/>
        <a:p>
          <a:pPr algn="ctr"/>
          <a:r>
            <a:rPr lang="pt-BR" sz="1000">
              <a:latin typeface="Comic Sans MS" pitchFamily="66" charset="0"/>
            </a:rPr>
            <a:t>Para visualizar</a:t>
          </a:r>
          <a:r>
            <a:rPr lang="pt-BR" sz="1000" baseline="0">
              <a:latin typeface="Comic Sans MS" pitchFamily="66" charset="0"/>
            </a:rPr>
            <a:t> outras técnicas antropométricas, consulte o </a:t>
          </a:r>
        </a:p>
        <a:p>
          <a:pPr algn="ctr"/>
          <a:r>
            <a:rPr lang="pt-BR" sz="1000" baseline="0">
              <a:latin typeface="Comic Sans MS" pitchFamily="66" charset="0"/>
            </a:rPr>
            <a:t>"</a:t>
          </a:r>
          <a:r>
            <a:rPr lang="pt-BR" sz="1000" b="1" baseline="0">
              <a:latin typeface="Comic Sans MS" pitchFamily="66" charset="0"/>
            </a:rPr>
            <a:t>Guia para realização de medidas antropométricas</a:t>
          </a:r>
          <a:r>
            <a:rPr lang="pt-BR" sz="1000" baseline="0">
              <a:latin typeface="Comic Sans MS" pitchFamily="66" charset="0"/>
            </a:rPr>
            <a:t>" </a:t>
          </a:r>
        </a:p>
        <a:p>
          <a:pPr algn="ctr"/>
          <a:r>
            <a:rPr lang="pt-BR" sz="1000" baseline="0">
              <a:latin typeface="Comic Sans MS" pitchFamily="66" charset="0"/>
            </a:rPr>
            <a:t>no </a:t>
          </a:r>
          <a:r>
            <a:rPr lang="pt-BR" sz="1000" i="1" baseline="0">
              <a:latin typeface="Comic Sans MS" pitchFamily="66" charset="0"/>
            </a:rPr>
            <a:t>website</a:t>
          </a:r>
          <a:r>
            <a:rPr lang="pt-BR" sz="1000" baseline="0">
              <a:latin typeface="Comic Sans MS" pitchFamily="66" charset="0"/>
            </a:rPr>
            <a:t> do Lanpop.</a:t>
          </a:r>
          <a:endParaRPr lang="pt-BR" sz="100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2</xdr:col>
      <xdr:colOff>95250</xdr:colOff>
      <xdr:row>23</xdr:row>
      <xdr:rowOff>152400</xdr:rowOff>
    </xdr:to>
    <xdr:grpSp>
      <xdr:nvGrpSpPr>
        <xdr:cNvPr id="19458" name="Grupo 18">
          <a:extLst>
            <a:ext uri="{FF2B5EF4-FFF2-40B4-BE49-F238E27FC236}">
              <a16:creationId xmlns:a16="http://schemas.microsoft.com/office/drawing/2014/main" id="{00000000-0008-0000-1200-0000024C0000}"/>
            </a:ext>
          </a:extLst>
        </xdr:cNvPr>
        <xdr:cNvGrpSpPr>
          <a:grpSpLocks/>
        </xdr:cNvGrpSpPr>
      </xdr:nvGrpSpPr>
      <xdr:grpSpPr bwMode="auto">
        <a:xfrm>
          <a:off x="0" y="809625"/>
          <a:ext cx="1314450" cy="3067050"/>
          <a:chOff x="0" y="352380"/>
          <a:chExt cx="1348740" cy="3177713"/>
        </a:xfrm>
      </xdr:grpSpPr>
      <xdr:pic>
        <xdr:nvPicPr>
          <xdr:cNvPr id="20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12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1200-000015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2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12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3" name="CaixaDeTexto 22">
            <a:extLst>
              <a:ext uri="{FF2B5EF4-FFF2-40B4-BE49-F238E27FC236}">
                <a16:creationId xmlns:a16="http://schemas.microsoft.com/office/drawing/2014/main" id="{00000000-0008-0000-1200-000017000000}"/>
              </a:ext>
            </a:extLst>
          </xdr:cNvPr>
          <xdr:cNvSpPr txBox="1"/>
        </xdr:nvSpPr>
        <xdr:spPr>
          <a:xfrm>
            <a:off x="19547" y="1033318"/>
            <a:ext cx="1329193" cy="4440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4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12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00000000-0008-0000-1200-000019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6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1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1200-00001B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</xdr:col>
      <xdr:colOff>226658</xdr:colOff>
      <xdr:row>14</xdr:row>
      <xdr:rowOff>47625</xdr:rowOff>
    </xdr:from>
    <xdr:to>
      <xdr:col>3</xdr:col>
      <xdr:colOff>76200</xdr:colOff>
      <xdr:row>22</xdr:row>
      <xdr:rowOff>137034</xdr:rowOff>
    </xdr:to>
    <xdr:cxnSp macro="">
      <xdr:nvCxnSpPr>
        <xdr:cNvPr id="29" name="Conector angulado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CxnSpPr>
          <a:stCxn id="26" idx="3"/>
          <a:endCxn id="14" idx="1"/>
        </xdr:cNvCxnSpPr>
      </xdr:nvCxnSpPr>
      <xdr:spPr bwMode="auto">
        <a:xfrm flipV="1">
          <a:off x="836258" y="2314575"/>
          <a:ext cx="1068742" cy="1384809"/>
        </a:xfrm>
        <a:prstGeom prst="bentConnector3">
          <a:avLst>
            <a:gd name="adj1" fmla="val 50000"/>
          </a:avLst>
        </a:prstGeom>
        <a:ln w="28575">
          <a:solidFill>
            <a:schemeClr val="accent6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285750</xdr:colOff>
      <xdr:row>14</xdr:row>
      <xdr:rowOff>85725</xdr:rowOff>
    </xdr:from>
    <xdr:to>
      <xdr:col>7</xdr:col>
      <xdr:colOff>3810</xdr:colOff>
      <xdr:row>17</xdr:row>
      <xdr:rowOff>57149</xdr:rowOff>
    </xdr:to>
    <xdr:sp macro="" textlink="">
      <xdr:nvSpPr>
        <xdr:cNvPr id="33" name="Retângulo de cantos arredondados 32">
          <a:hlinkClick xmlns:r="http://schemas.openxmlformats.org/officeDocument/2006/relationships" r:id="rId6" tooltip="Site do Lanpop"/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/>
      </xdr:nvSpPr>
      <xdr:spPr bwMode="auto">
        <a:xfrm>
          <a:off x="3333750" y="2352675"/>
          <a:ext cx="937260" cy="457199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latin typeface="Comic Sans MS" pitchFamily="66" charset="0"/>
            </a:rPr>
            <a:t>Site</a:t>
          </a:r>
          <a:r>
            <a:rPr lang="pt-BR" sz="1000" b="1">
              <a:latin typeface="Comic Sans MS" pitchFamily="66" charset="0"/>
            </a:rPr>
            <a:t> </a:t>
          </a:r>
        </a:p>
        <a:p>
          <a:pPr algn="ctr"/>
          <a:r>
            <a:rPr lang="pt-BR" sz="1000" b="1">
              <a:latin typeface="Comic Sans MS" pitchFamily="66" charset="0"/>
            </a:rPr>
            <a:t>LANPOP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8</xdr:col>
      <xdr:colOff>95250</xdr:colOff>
      <xdr:row>5</xdr:row>
      <xdr:rowOff>0</xdr:rowOff>
    </xdr:to>
    <xdr:grpSp>
      <xdr:nvGrpSpPr>
        <xdr:cNvPr id="19461" name="Grupo 27">
          <a:extLst>
            <a:ext uri="{FF2B5EF4-FFF2-40B4-BE49-F238E27FC236}">
              <a16:creationId xmlns:a16="http://schemas.microsoft.com/office/drawing/2014/main" id="{00000000-0008-0000-1200-0000054C0000}"/>
            </a:ext>
          </a:extLst>
        </xdr:cNvPr>
        <xdr:cNvGrpSpPr>
          <a:grpSpLocks/>
        </xdr:cNvGrpSpPr>
      </xdr:nvGrpSpPr>
      <xdr:grpSpPr bwMode="auto">
        <a:xfrm>
          <a:off x="2438400" y="161925"/>
          <a:ext cx="2533650" cy="647700"/>
          <a:chOff x="0" y="0"/>
          <a:chExt cx="2533650" cy="647700"/>
        </a:xfrm>
      </xdr:grpSpPr>
      <xdr:sp macro="" textlink="">
        <xdr:nvSpPr>
          <xdr:cNvPr id="30" name="AutoShape 4">
            <a:extLst>
              <a:ext uri="{FF2B5EF4-FFF2-40B4-BE49-F238E27FC236}">
                <a16:creationId xmlns:a16="http://schemas.microsoft.com/office/drawing/2014/main" id="{00000000-0008-0000-12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66675" y="57150"/>
            <a:ext cx="2466975" cy="590550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Técnicas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Antropométricas 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19464" name="Picture 1" descr="C:\Users\Lanpop\AppData\Local\Microsoft\Windows\Temporary Internet Files\Content.IE5\FJAY0NAO\MC900352217[1].wmf">
            <a:extLst>
              <a:ext uri="{FF2B5EF4-FFF2-40B4-BE49-F238E27FC236}">
                <a16:creationId xmlns:a16="http://schemas.microsoft.com/office/drawing/2014/main" id="{00000000-0008-0000-1200-0000084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0"/>
            <a:ext cx="466725" cy="48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2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7</xdr:row>
      <xdr:rowOff>95250</xdr:rowOff>
    </xdr:from>
    <xdr:to>
      <xdr:col>4</xdr:col>
      <xdr:colOff>238125</xdr:colOff>
      <xdr:row>15</xdr:row>
      <xdr:rowOff>76200</xdr:rowOff>
    </xdr:to>
    <xdr:grpSp>
      <xdr:nvGrpSpPr>
        <xdr:cNvPr id="2049" name="Grupo 12">
          <a:hlinkClick xmlns:r="http://schemas.openxmlformats.org/officeDocument/2006/relationships" r:id="rId1" tooltip="Precisão e Exatidão"/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GrpSpPr>
          <a:grpSpLocks/>
        </xdr:cNvGrpSpPr>
      </xdr:nvGrpSpPr>
      <xdr:grpSpPr bwMode="auto">
        <a:xfrm>
          <a:off x="685800" y="1228725"/>
          <a:ext cx="1990725" cy="1276350"/>
          <a:chOff x="685800" y="1228725"/>
          <a:chExt cx="1990725" cy="1274985"/>
        </a:xfrm>
      </xdr:grpSpPr>
      <xdr:sp macro="" textlink="">
        <xdr:nvSpPr>
          <xdr:cNvPr id="9" name="Retângulo de cantos arredondados 8">
            <a:hlinkClick xmlns:r="http://schemas.openxmlformats.org/officeDocument/2006/relationships" r:id="rId2" tooltip="Precisão e Exatidão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 bwMode="auto">
          <a:xfrm>
            <a:off x="771525" y="1228725"/>
            <a:ext cx="1905000" cy="1217896"/>
          </a:xfrm>
          <a:prstGeom prst="roundRect">
            <a:avLst/>
          </a:prstGeom>
          <a:solidFill>
            <a:srgbClr val="FF7C80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100" b="0">
                <a:solidFill>
                  <a:sysClr val="windowText" lastClr="000000"/>
                </a:solidFill>
                <a:latin typeface="Comic Sans MS" pitchFamily="66" charset="0"/>
              </a:rPr>
              <a:t>Compreendendo</a:t>
            </a:r>
            <a:r>
              <a:rPr lang="pt-BR" sz="1100" b="0" baseline="0">
                <a:solidFill>
                  <a:sysClr val="windowText" lastClr="000000"/>
                </a:solidFill>
                <a:latin typeface="Comic Sans MS" pitchFamily="66" charset="0"/>
              </a:rPr>
              <a:t> precisão e exatidão em treinamentos antropométricos</a:t>
            </a:r>
            <a:endParaRPr lang="pt-BR" sz="1100" b="0">
              <a:solidFill>
                <a:sysClr val="windowText" lastClr="000000"/>
              </a:solidFill>
              <a:latin typeface="Comic Sans MS" pitchFamily="66" charset="0"/>
            </a:endParaRPr>
          </a:p>
        </xdr:txBody>
      </xdr:sp>
      <xdr:pic>
        <xdr:nvPicPr>
          <xdr:cNvPr id="2058" name="Picture 42" descr="C:\Users\Natália\AppData\Local\Microsoft\Windows\Temporary Internet Files\Content.IE5\LT00TPWD\MM900336967[1].gif">
            <a:extLst>
              <a:ext uri="{FF2B5EF4-FFF2-40B4-BE49-F238E27FC236}">
                <a16:creationId xmlns:a16="http://schemas.microsoft.com/office/drawing/2014/main" id="{00000000-0008-0000-0100-00000A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85800" y="2066925"/>
            <a:ext cx="438459" cy="436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590550</xdr:colOff>
      <xdr:row>7</xdr:row>
      <xdr:rowOff>95250</xdr:rowOff>
    </xdr:from>
    <xdr:to>
      <xdr:col>8</xdr:col>
      <xdr:colOff>219075</xdr:colOff>
      <xdr:row>16</xdr:row>
      <xdr:rowOff>47625</xdr:rowOff>
    </xdr:to>
    <xdr:grpSp>
      <xdr:nvGrpSpPr>
        <xdr:cNvPr id="2050" name="Grup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GrpSpPr>
          <a:grpSpLocks/>
        </xdr:cNvGrpSpPr>
      </xdr:nvGrpSpPr>
      <xdr:grpSpPr bwMode="auto">
        <a:xfrm>
          <a:off x="3028950" y="1228725"/>
          <a:ext cx="2066925" cy="1409700"/>
          <a:chOff x="3028950" y="1228725"/>
          <a:chExt cx="2066925" cy="1409700"/>
        </a:xfrm>
      </xdr:grpSpPr>
      <xdr:sp macro="" textlink="">
        <xdr:nvSpPr>
          <xdr:cNvPr id="10" name="Retângulo de cantos arredondados 9">
            <a:hlinkClick xmlns:r="http://schemas.openxmlformats.org/officeDocument/2006/relationships" r:id="rId4" tooltip="Instruções de uso do material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 bwMode="auto">
          <a:xfrm>
            <a:off x="3028950" y="1228725"/>
            <a:ext cx="1905000" cy="1219200"/>
          </a:xfrm>
          <a:prstGeom prst="roundRect">
            <a:avLst/>
          </a:prstGeom>
          <a:solidFill>
            <a:srgbClr val="FFCC99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100" b="0">
                <a:solidFill>
                  <a:sysClr val="windowText" lastClr="000000"/>
                </a:solidFill>
                <a:latin typeface="Comic Sans MS" pitchFamily="66" charset="0"/>
              </a:rPr>
              <a:t>Uso deste</a:t>
            </a:r>
            <a:r>
              <a:rPr lang="pt-BR" sz="1100" b="0" baseline="0">
                <a:solidFill>
                  <a:sysClr val="windowText" lastClr="000000"/>
                </a:solidFill>
                <a:latin typeface="Comic Sans MS" pitchFamily="66" charset="0"/>
              </a:rPr>
              <a:t> material de apoio para treinamento de antropometristas</a:t>
            </a:r>
            <a:endParaRPr lang="pt-BR" sz="1100" b="0">
              <a:solidFill>
                <a:sysClr val="windowText" lastClr="000000"/>
              </a:solidFill>
              <a:latin typeface="Comic Sans MS" pitchFamily="66" charset="0"/>
            </a:endParaRPr>
          </a:p>
        </xdr:txBody>
      </xdr:sp>
      <xdr:pic>
        <xdr:nvPicPr>
          <xdr:cNvPr id="2056" name="Picture 240" descr="C:\Users\Lanpop\AppData\Local\Microsoft\Windows\Temporary Internet Files\Content.IE5\IG3JVR2O\MC900434828[1].png">
            <a:extLst>
              <a:ext uri="{FF2B5EF4-FFF2-40B4-BE49-F238E27FC236}">
                <a16:creationId xmlns:a16="http://schemas.microsoft.com/office/drawing/2014/main" id="{00000000-0008-0000-0100-000008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4552950" y="2095500"/>
            <a:ext cx="542925" cy="5429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1" name="Picture 57" descr="C:\Users\Natália\AppData\Local\Microsoft\Windows\Temporary Internet Files\Content.IE5\3WYPPG2D\MC900442122[1].png">
          <a:hlinkClick xmlns:r="http://schemas.openxmlformats.org/officeDocument/2006/relationships" r:id="rId6" tooltip="Voltar à abertura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4</xdr:col>
      <xdr:colOff>209550</xdr:colOff>
      <xdr:row>6</xdr:row>
      <xdr:rowOff>9525</xdr:rowOff>
    </xdr:to>
    <xdr:grpSp>
      <xdr:nvGrpSpPr>
        <xdr:cNvPr id="2052" name="Grupo 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GrpSpPr>
          <a:grpSpLocks/>
        </xdr:cNvGrpSpPr>
      </xdr:nvGrpSpPr>
      <xdr:grpSpPr bwMode="auto">
        <a:xfrm>
          <a:off x="0" y="323850"/>
          <a:ext cx="2647950" cy="657225"/>
          <a:chOff x="76200" y="914400"/>
          <a:chExt cx="2649855" cy="657651"/>
        </a:xfrm>
      </xdr:grpSpPr>
      <xdr:sp macro="" textlink="">
        <xdr:nvSpPr>
          <xdr:cNvPr id="26" name="AutoShape 3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>
            <a:spLocks noChangeArrowheads="1"/>
          </xdr:cNvSpPr>
        </xdr:nvSpPr>
        <xdr:spPr bwMode="auto">
          <a:xfrm>
            <a:off x="257305" y="990649"/>
            <a:ext cx="2468750" cy="581402"/>
          </a:xfrm>
          <a:prstGeom prst="roundRect">
            <a:avLst>
              <a:gd name="adj" fmla="val 16667"/>
            </a:avLst>
          </a:prstGeom>
          <a:ln>
            <a:headEnd/>
            <a:tailEnd/>
          </a:ln>
        </xdr:spPr>
        <xdr:style>
          <a:lnRef idx="3">
            <a:schemeClr val="lt1"/>
          </a:lnRef>
          <a:fillRef idx="1">
            <a:schemeClr val="accent5"/>
          </a:fillRef>
          <a:effectRef idx="1">
            <a:schemeClr val="accent5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Instruções de uso do material</a:t>
            </a:r>
          </a:p>
        </xdr:txBody>
      </xdr:sp>
      <xdr:pic>
        <xdr:nvPicPr>
          <xdr:cNvPr id="2054" name="Picture 70" descr="C:\Program Files\Microsoft Office\MEDIA\CAGCAT10\j0299125.wmf">
            <a:extLst>
              <a:ext uri="{FF2B5EF4-FFF2-40B4-BE49-F238E27FC236}">
                <a16:creationId xmlns:a16="http://schemas.microsoft.com/office/drawing/2014/main" id="{00000000-0008-0000-0100-000006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76200" y="914400"/>
            <a:ext cx="342900" cy="552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13</xdr:col>
      <xdr:colOff>142874</xdr:colOff>
      <xdr:row>21</xdr:row>
      <xdr:rowOff>68580</xdr:rowOff>
    </xdr:to>
    <xdr:pic>
      <xdr:nvPicPr>
        <xdr:cNvPr id="6" name="Imagem 5" descr="9.JP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39000" contrast="-38000"/>
        </a:blip>
        <a:srcRect t="7682"/>
        <a:stretch>
          <a:fillRect/>
        </a:stretch>
      </xdr:blipFill>
      <xdr:spPr>
        <a:xfrm>
          <a:off x="57150" y="0"/>
          <a:ext cx="8010524" cy="34690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428625</xdr:colOff>
      <xdr:row>20</xdr:row>
      <xdr:rowOff>127636</xdr:rowOff>
    </xdr:from>
    <xdr:to>
      <xdr:col>14</xdr:col>
      <xdr:colOff>266700</xdr:colOff>
      <xdr:row>26</xdr:row>
      <xdr:rowOff>26671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 bwMode="auto">
        <a:xfrm>
          <a:off x="1038225" y="3366136"/>
          <a:ext cx="7762875" cy="87058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000">
              <a:latin typeface="Comic Sans MS" pitchFamily="66" charset="0"/>
            </a:rPr>
            <a:t>Desenvolvido pela</a:t>
          </a:r>
          <a:r>
            <a:rPr lang="pt-BR" sz="1000" baseline="0">
              <a:latin typeface="Comic Sans MS" pitchFamily="66" charset="0"/>
            </a:rPr>
            <a:t> equipe do </a:t>
          </a:r>
          <a:r>
            <a:rPr lang="pt-BR" sz="1000" b="1" baseline="0">
              <a:latin typeface="Comic Sans MS" pitchFamily="66" charset="0"/>
            </a:rPr>
            <a:t>Laboratório de Avaliação Nutricional de Populações - LANPOP</a:t>
          </a:r>
        </a:p>
        <a:p>
          <a:pPr algn="l"/>
          <a:r>
            <a:rPr lang="pt-BR" sz="1000" baseline="0">
              <a:latin typeface="Comic Sans MS" pitchFamily="66" charset="0"/>
            </a:rPr>
            <a:t>Departamento de Nutrição, Faculdade de Saúde Pública, Universidade de São Paulo</a:t>
          </a:r>
        </a:p>
        <a:p>
          <a:pPr algn="l"/>
          <a:r>
            <a:rPr lang="pt-BR" sz="1000">
              <a:latin typeface="Comic Sans MS" pitchFamily="66" charset="0"/>
            </a:rPr>
            <a:t>Av. Dr. Arnaldo, 715</a:t>
          </a:r>
          <a:r>
            <a:rPr lang="pt-BR" sz="1000" baseline="0">
              <a:latin typeface="Comic Sans MS" pitchFamily="66" charset="0"/>
            </a:rPr>
            <a:t> -</a:t>
          </a:r>
          <a:r>
            <a:rPr lang="pt-BR" sz="1000">
              <a:latin typeface="Comic Sans MS" pitchFamily="66" charset="0"/>
            </a:rPr>
            <a:t> Cerqueira César - São Paulo/SP</a:t>
          </a:r>
        </a:p>
        <a:p>
          <a:pPr algn="l"/>
          <a:r>
            <a:rPr lang="pt-BR" sz="1000">
              <a:latin typeface="Comic Sans MS" pitchFamily="66" charset="0"/>
            </a:rPr>
            <a:t>Telefone:</a:t>
          </a:r>
          <a:r>
            <a:rPr lang="pt-BR" sz="1000" baseline="0">
              <a:latin typeface="Comic Sans MS" pitchFamily="66" charset="0"/>
            </a:rPr>
            <a:t> (11) </a:t>
          </a:r>
          <a:r>
            <a:rPr lang="pt-BR" sz="1000">
              <a:latin typeface="Comic Sans MS" pitchFamily="66" charset="0"/>
            </a:rPr>
            <a:t>3061-7848</a:t>
          </a:r>
        </a:p>
      </xdr:txBody>
    </xdr:sp>
    <xdr:clientData/>
  </xdr:twoCellAnchor>
  <xdr:twoCellAnchor>
    <xdr:from>
      <xdr:col>10</xdr:col>
      <xdr:colOff>350521</xdr:colOff>
      <xdr:row>1</xdr:row>
      <xdr:rowOff>28576</xdr:rowOff>
    </xdr:from>
    <xdr:to>
      <xdr:col>12</xdr:col>
      <xdr:colOff>68581</xdr:colOff>
      <xdr:row>4</xdr:row>
      <xdr:rowOff>0</xdr:rowOff>
    </xdr:to>
    <xdr:sp macro="" textlink="">
      <xdr:nvSpPr>
        <xdr:cNvPr id="4" name="Retângulo de cantos arredondados 3">
          <a:hlinkClick xmlns:r="http://schemas.openxmlformats.org/officeDocument/2006/relationships" r:id="rId2" tooltip="Site do Lanpop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6598921" y="196216"/>
          <a:ext cx="967740" cy="474344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latin typeface="Comic Sans MS" pitchFamily="66" charset="0"/>
            </a:rPr>
            <a:t>Site</a:t>
          </a:r>
          <a:r>
            <a:rPr lang="pt-BR" sz="1000" b="1">
              <a:latin typeface="Comic Sans MS" pitchFamily="66" charset="0"/>
            </a:rPr>
            <a:t> </a:t>
          </a:r>
        </a:p>
        <a:p>
          <a:pPr algn="ctr"/>
          <a:r>
            <a:rPr lang="pt-BR" sz="1000" b="1">
              <a:latin typeface="Comic Sans MS" pitchFamily="66" charset="0"/>
            </a:rPr>
            <a:t>LANPOP</a:t>
          </a:r>
        </a:p>
      </xdr:txBody>
    </xdr:sp>
    <xdr:clientData/>
  </xdr:twoCellAnchor>
  <xdr:twoCellAnchor>
    <xdr:from>
      <xdr:col>10</xdr:col>
      <xdr:colOff>350521</xdr:colOff>
      <xdr:row>4</xdr:row>
      <xdr:rowOff>76201</xdr:rowOff>
    </xdr:from>
    <xdr:to>
      <xdr:col>12</xdr:col>
      <xdr:colOff>68581</xdr:colOff>
      <xdr:row>7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3" tooltip="lanpop.hnt@gmail.com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 bwMode="auto">
        <a:xfrm>
          <a:off x="6598921" y="746761"/>
          <a:ext cx="967740" cy="474344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0">
              <a:latin typeface="Comic Sans MS" pitchFamily="66" charset="0"/>
            </a:rPr>
            <a:t>E-mail </a:t>
          </a:r>
          <a:r>
            <a:rPr lang="pt-BR" sz="1000" b="1">
              <a:latin typeface="Comic Sans MS" pitchFamily="66" charset="0"/>
            </a:rPr>
            <a:t>LANPOP</a:t>
          </a:r>
        </a:p>
      </xdr:txBody>
    </xdr:sp>
    <xdr:clientData/>
  </xdr:twoCellAnchor>
  <xdr:twoCellAnchor>
    <xdr:from>
      <xdr:col>9</xdr:col>
      <xdr:colOff>438150</xdr:colOff>
      <xdr:row>8</xdr:row>
      <xdr:rowOff>53340</xdr:rowOff>
    </xdr:from>
    <xdr:to>
      <xdr:col>12</xdr:col>
      <xdr:colOff>590550</xdr:colOff>
      <xdr:row>20</xdr:row>
      <xdr:rowOff>7620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5924550" y="1348740"/>
          <a:ext cx="1981200" cy="1897380"/>
        </a:xfrm>
        <a:prstGeom prst="round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900" b="1">
              <a:latin typeface="Comic Sans MS" pitchFamily="66" charset="0"/>
            </a:rPr>
            <a:t>Coordenação:</a:t>
          </a:r>
          <a:r>
            <a:rPr lang="pt-BR" sz="900" b="1" baseline="0">
              <a:latin typeface="Comic Sans MS" pitchFamily="66" charset="0"/>
            </a:rPr>
            <a:t> </a:t>
          </a:r>
        </a:p>
        <a:p>
          <a:pPr algn="ctr"/>
          <a:r>
            <a:rPr lang="pt-BR" sz="900" baseline="0">
              <a:latin typeface="Comic Sans MS" pitchFamily="66" charset="0"/>
            </a:rPr>
            <a:t>Prof. Dr. Wolney Lisboa Conde</a:t>
          </a:r>
        </a:p>
        <a:p>
          <a:pPr algn="ctr"/>
          <a:endParaRPr lang="pt-BR" sz="900" baseline="0">
            <a:latin typeface="Comic Sans MS" pitchFamily="66" charset="0"/>
          </a:endParaRPr>
        </a:p>
        <a:p>
          <a:pPr algn="ctr"/>
          <a:r>
            <a:rPr lang="pt-BR" sz="900" b="1" baseline="0">
              <a:latin typeface="Comic Sans MS" pitchFamily="66" charset="0"/>
            </a:rPr>
            <a:t>Criação e desenvolvimento:</a:t>
          </a:r>
        </a:p>
        <a:p>
          <a:pPr algn="ctr"/>
          <a:r>
            <a:rPr lang="pt-BR" sz="900" baseline="0">
              <a:latin typeface="Comic Sans MS" pitchFamily="66" charset="0"/>
            </a:rPr>
            <a:t>Natália Utikava</a:t>
          </a:r>
        </a:p>
        <a:p>
          <a:pPr algn="ctr"/>
          <a:r>
            <a:rPr lang="pt-BR" sz="900" baseline="0">
              <a:latin typeface="Comic Sans MS" pitchFamily="66" charset="0"/>
            </a:rPr>
            <a:t>Samara Fernandes de Barros</a:t>
          </a:r>
        </a:p>
        <a:p>
          <a:pPr algn="ctr"/>
          <a:endParaRPr lang="pt-BR" sz="900" baseline="0">
            <a:latin typeface="Comic Sans MS" pitchFamily="66" charset="0"/>
          </a:endParaRPr>
        </a:p>
        <a:p>
          <a:pPr algn="ctr"/>
          <a:r>
            <a:rPr lang="pt-BR" sz="900" b="1" baseline="0">
              <a:latin typeface="Comic Sans MS" pitchFamily="66" charset="0"/>
            </a:rPr>
            <a:t>Revisão e apoio:</a:t>
          </a:r>
        </a:p>
        <a:p>
          <a:pPr algn="ctr"/>
          <a:r>
            <a:rPr lang="pt-BR" sz="900" baseline="0">
              <a:latin typeface="Comic Sans MS" pitchFamily="66" charset="0"/>
            </a:rPr>
            <a:t>Camila Borges</a:t>
          </a:r>
        </a:p>
        <a:p>
          <a:pPr algn="ctr"/>
          <a:r>
            <a:rPr lang="pt-BR" sz="900" baseline="0">
              <a:latin typeface="Comic Sans MS" pitchFamily="66" charset="0"/>
            </a:rPr>
            <a:t>Larissa Galastri Baraldi</a:t>
          </a:r>
          <a:endParaRPr lang="pt-BR" sz="90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581025</xdr:colOff>
      <xdr:row>1</xdr:row>
      <xdr:rowOff>28575</xdr:rowOff>
    </xdr:from>
    <xdr:to>
      <xdr:col>5</xdr:col>
      <xdr:colOff>171450</xdr:colOff>
      <xdr:row>4</xdr:row>
      <xdr:rowOff>133350</xdr:rowOff>
    </xdr:to>
    <xdr:grpSp>
      <xdr:nvGrpSpPr>
        <xdr:cNvPr id="20486" name="Grupo 8">
          <a:extLst>
            <a:ext uri="{FF2B5EF4-FFF2-40B4-BE49-F238E27FC236}">
              <a16:creationId xmlns:a16="http://schemas.microsoft.com/office/drawing/2014/main" id="{00000000-0008-0000-1300-000006500000}"/>
            </a:ext>
          </a:extLst>
        </xdr:cNvPr>
        <xdr:cNvGrpSpPr>
          <a:grpSpLocks/>
        </xdr:cNvGrpSpPr>
      </xdr:nvGrpSpPr>
      <xdr:grpSpPr bwMode="auto">
        <a:xfrm>
          <a:off x="581025" y="190500"/>
          <a:ext cx="2638425" cy="590550"/>
          <a:chOff x="76200" y="57150"/>
          <a:chExt cx="2635298" cy="589140"/>
        </a:xfrm>
      </xdr:grpSpPr>
      <xdr:sp macro="" textlink="">
        <xdr:nvSpPr>
          <xdr:cNvPr id="14" name="AutoShape 4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76200" y="57150"/>
            <a:ext cx="2473565" cy="589140"/>
          </a:xfrm>
          <a:prstGeom prst="roundRect">
            <a:avLst>
              <a:gd name="adj" fmla="val 16667"/>
            </a:avLst>
          </a:prstGeom>
          <a:solidFill>
            <a:srgbClr val="92D050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Créditos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e Contato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20490" name="Picture 1107" descr="C:\Users\Lanpop\AppData\Local\Microsoft\Windows\Temporary Internet Files\Content.IE5\J5H9SAEO\MC900354013[1].wmf">
            <a:extLst>
              <a:ext uri="{FF2B5EF4-FFF2-40B4-BE49-F238E27FC236}">
                <a16:creationId xmlns:a16="http://schemas.microsoft.com/office/drawing/2014/main" id="{00000000-0008-0000-1300-00000A5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00275" y="85725"/>
            <a:ext cx="511223" cy="552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108585</xdr:rowOff>
    </xdr:to>
    <xdr:pic>
      <xdr:nvPicPr>
        <xdr:cNvPr id="16" name="Picture 57" descr="C:\Users\Natália\AppData\Local\Microsoft\Windows\Temporary Internet Files\Content.IE5\3WYPPG2D\MC900442122[1].png">
          <a:hlinkClick xmlns:r="http://schemas.openxmlformats.org/officeDocument/2006/relationships" r:id="rId5" tooltip="Voltar à abertura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0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</xdr:row>
      <xdr:rowOff>0</xdr:rowOff>
    </xdr:from>
    <xdr:to>
      <xdr:col>1</xdr:col>
      <xdr:colOff>191074</xdr:colOff>
      <xdr:row>26</xdr:row>
      <xdr:rowOff>0</xdr:rowOff>
    </xdr:to>
    <xdr:pic>
      <xdr:nvPicPr>
        <xdr:cNvPr id="17" name="Imagem 16" descr="Logo_FSP.gif">
          <a:hlinkClick xmlns:r="http://schemas.openxmlformats.org/officeDocument/2006/relationships" r:id="rId7" tooltip="Site da Faculdade de Saúde Pública/USP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0245" t="5208" r="7644" b="7986"/>
        <a:stretch>
          <a:fillRect/>
        </a:stretch>
      </xdr:blipFill>
      <xdr:spPr>
        <a:xfrm>
          <a:off x="9525" y="3400425"/>
          <a:ext cx="791149" cy="809625"/>
        </a:xfrm>
        <a:prstGeom prst="ellipse">
          <a:avLst/>
        </a:prstGeom>
        <a:ln>
          <a:noFill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5</xdr:row>
      <xdr:rowOff>104776</xdr:rowOff>
    </xdr:from>
    <xdr:to>
      <xdr:col>6</xdr:col>
      <xdr:colOff>295275</xdr:colOff>
      <xdr:row>28</xdr:row>
      <xdr:rowOff>28575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 bwMode="auto">
        <a:xfrm>
          <a:off x="152401" y="914401"/>
          <a:ext cx="3800474" cy="3648074"/>
        </a:xfrm>
        <a:prstGeom prst="rect">
          <a:avLst/>
        </a:prstGeom>
        <a:solidFill>
          <a:schemeClr val="bg1">
            <a:lumMod val="85000"/>
          </a:schemeClr>
        </a:solidFill>
        <a:ln w="38100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  <xdr:txBody>
        <a:bodyPr vertOverflow="clip" wrap="square" lIns="180000" tIns="72000" rIns="72000" bIns="72000" rtlCol="0" anchor="t" anchorCtr="0" upright="1"/>
        <a:lstStyle/>
        <a:p>
          <a:pPr algn="l"/>
          <a:r>
            <a:rPr lang="pt-BR" sz="1200" b="1" i="0">
              <a:solidFill>
                <a:sysClr val="windowText" lastClr="000000"/>
              </a:solidFill>
              <a:latin typeface="Comic Sans MS" pitchFamily="66" charset="0"/>
            </a:rPr>
            <a:t>Siga o passo-a-passo:</a:t>
          </a:r>
        </a:p>
        <a:p>
          <a:pPr algn="l"/>
          <a:endParaRPr lang="pt-BR" sz="1000" b="1" i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1. Insira nos espaços em branco os nomes de cada voluntário e suas respectivas medidas, coletadas em duplicata pelo antropometrista supervisor.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2. Clique na seta indicando o próximo passo.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3. Insira as medidas coletadas pelos antropometristas em treinamento, respeitando a ordem dos voluntários.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i="0" baseline="0">
              <a:solidFill>
                <a:sysClr val="windowText" lastClr="000000"/>
              </a:solidFill>
              <a:latin typeface="Comic Sans MS" pitchFamily="66" charset="0"/>
            </a:rPr>
            <a:t>4. Após inserir todas as medidas, verifique o desempenho individual dos antropometristas em treinamento.</a:t>
          </a:r>
        </a:p>
        <a:p>
          <a:pPr algn="l"/>
          <a:endParaRPr lang="pt-BR" sz="1000" i="0" baseline="0">
            <a:solidFill>
              <a:sysClr val="windowText" lastClr="000000"/>
            </a:solidFill>
            <a:latin typeface="Comic Sans MS" pitchFamily="66" charset="0"/>
          </a:endParaRPr>
        </a:p>
        <a:p>
          <a:pPr algn="l"/>
          <a:r>
            <a:rPr lang="pt-BR" sz="1000" b="1" i="0" baseline="0">
              <a:solidFill>
                <a:schemeClr val="accent1">
                  <a:lumMod val="50000"/>
                </a:schemeClr>
              </a:solidFill>
              <a:latin typeface="Comic Sans MS" pitchFamily="66" charset="0"/>
            </a:rPr>
            <a:t>Clique em iniciar para inserir as medidas.</a:t>
          </a:r>
          <a:endParaRPr lang="pt-BR" sz="1000" b="1" i="0">
            <a:solidFill>
              <a:schemeClr val="accent1">
                <a:lumMod val="50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>
    <xdr:from>
      <xdr:col>5</xdr:col>
      <xdr:colOff>3810</xdr:colOff>
      <xdr:row>22</xdr:row>
      <xdr:rowOff>140970</xdr:rowOff>
    </xdr:from>
    <xdr:to>
      <xdr:col>6</xdr:col>
      <xdr:colOff>62970</xdr:colOff>
      <xdr:row>26</xdr:row>
      <xdr:rowOff>118410</xdr:rowOff>
    </xdr:to>
    <xdr:sp macro="" textlink="">
      <xdr:nvSpPr>
        <xdr:cNvPr id="8" name="Elipse 7">
          <a:hlinkClick xmlns:r="http://schemas.openxmlformats.org/officeDocument/2006/relationships" r:id="rId1" tooltip="Iniciar inserção de medidas coletadas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 bwMode="auto">
        <a:xfrm>
          <a:off x="3051810" y="3703320"/>
          <a:ext cx="668760" cy="625140"/>
        </a:xfrm>
        <a:prstGeom prst="ellipse">
          <a:avLst/>
        </a:prstGeom>
        <a:solidFill>
          <a:srgbClr val="FF9999"/>
        </a:solidFill>
        <a:ln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 b="1">
              <a:solidFill>
                <a:sysClr val="windowText" lastClr="000000"/>
              </a:solidFill>
              <a:latin typeface="Comic Sans MS" pitchFamily="66" charset="0"/>
            </a:rPr>
            <a:t>Iniciar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277200</xdr:colOff>
      <xdr:row>1</xdr:row>
      <xdr:rowOff>115275</xdr:rowOff>
    </xdr:to>
    <xdr:pic>
      <xdr:nvPicPr>
        <xdr:cNvPr id="13" name="Picture 57" descr="C:\Users\Natália\AppData\Local\Microsoft\Windows\Temporary Internet Files\Content.IE5\3WYPPG2D\MC900442122[1].png">
          <a:hlinkClick xmlns:r="http://schemas.openxmlformats.org/officeDocument/2006/relationships" r:id="rId2" tooltip="Voltar à abertura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 t="-1286"/>
        <a:stretch>
          <a:fillRect/>
        </a:stretch>
      </xdr:blipFill>
      <xdr:spPr bwMode="auto">
        <a:xfrm>
          <a:off x="0" y="0"/>
          <a:ext cx="277200" cy="27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419099</xdr:colOff>
      <xdr:row>5</xdr:row>
      <xdr:rowOff>66675</xdr:rowOff>
    </xdr:from>
    <xdr:to>
      <xdr:col>10</xdr:col>
      <xdr:colOff>219075</xdr:colOff>
      <xdr:row>17</xdr:row>
      <xdr:rowOff>104775</xdr:rowOff>
    </xdr:to>
    <xdr:sp macro="" textlink="">
      <xdr:nvSpPr>
        <xdr:cNvPr id="14" name="Retângulo de cantos arredondados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 bwMode="auto">
        <a:xfrm>
          <a:off x="4076699" y="876300"/>
          <a:ext cx="2238376" cy="1981200"/>
        </a:xfrm>
        <a:prstGeom prst="roundRect">
          <a:avLst/>
        </a:prstGeom>
        <a:solidFill>
          <a:schemeClr val="accent5">
            <a:lumMod val="75000"/>
          </a:schemeClr>
        </a:solidFill>
        <a:ln>
          <a:noFill/>
          <a:headEnd type="none" w="med" len="med"/>
          <a:tailEnd type="none" w="med" len="med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 u="sng">
              <a:solidFill>
                <a:sysClr val="windowText" lastClr="000000"/>
              </a:solidFill>
              <a:latin typeface="Comic Sans MS" pitchFamily="66" charset="0"/>
            </a:rPr>
            <a:t>Atenção:</a:t>
          </a:r>
        </a:p>
        <a:p>
          <a:pPr algn="ctr"/>
          <a:r>
            <a:rPr lang="pt-BR" sz="1200">
              <a:latin typeface="Comic Sans MS" pitchFamily="66" charset="0"/>
            </a:rPr>
            <a:t>Insira</a:t>
          </a:r>
          <a:r>
            <a:rPr lang="pt-BR" sz="1200" baseline="0">
              <a:latin typeface="Comic Sans MS" pitchFamily="66" charset="0"/>
            </a:rPr>
            <a:t> todas as medidas manualmente.</a:t>
          </a:r>
        </a:p>
        <a:p>
          <a:pPr algn="ctr"/>
          <a:r>
            <a:rPr lang="pt-BR" sz="1200" b="1" u="sng" baseline="0">
              <a:solidFill>
                <a:srgbClr val="C00000"/>
              </a:solidFill>
              <a:latin typeface="Comic Sans MS" pitchFamily="66" charset="0"/>
            </a:rPr>
            <a:t>Nunca</a:t>
          </a:r>
          <a:r>
            <a:rPr lang="pt-BR" sz="1200" baseline="0">
              <a:latin typeface="Comic Sans MS" pitchFamily="66" charset="0"/>
            </a:rPr>
            <a:t> recorte ou cole os dados, uma vez que isso pode levar a alterações nas fórmulas programadas da planilha.</a:t>
          </a:r>
          <a:endParaRPr lang="pt-BR" sz="1200"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7</xdr:col>
      <xdr:colOff>323850</xdr:colOff>
      <xdr:row>4</xdr:row>
      <xdr:rowOff>114300</xdr:rowOff>
    </xdr:to>
    <xdr:grpSp>
      <xdr:nvGrpSpPr>
        <xdr:cNvPr id="21509" name="Grupo 1">
          <a:extLst>
            <a:ext uri="{FF2B5EF4-FFF2-40B4-BE49-F238E27FC236}">
              <a16:creationId xmlns:a16="http://schemas.microsoft.com/office/drawing/2014/main" id="{00000000-0008-0000-1400-000005540000}"/>
            </a:ext>
          </a:extLst>
        </xdr:cNvPr>
        <xdr:cNvGrpSpPr>
          <a:grpSpLocks/>
        </xdr:cNvGrpSpPr>
      </xdr:nvGrpSpPr>
      <xdr:grpSpPr bwMode="auto">
        <a:xfrm>
          <a:off x="1828800" y="0"/>
          <a:ext cx="2762250" cy="762000"/>
          <a:chOff x="3933825" y="809625"/>
          <a:chExt cx="2762250" cy="764400"/>
        </a:xfrm>
      </xdr:grpSpPr>
      <xdr:sp macro="" textlink="">
        <xdr:nvSpPr>
          <xdr:cNvPr id="22" name="AutoShape 4">
            <a:hlinkClick xmlns:r="http://schemas.openxmlformats.org/officeDocument/2006/relationships" r:id="rId1" tooltip="Inserir medidas coletadas pelo supervisor e pelos antropometristas em treinamento."/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3933825" y="981615"/>
            <a:ext cx="2466975" cy="592410"/>
          </a:xfrm>
          <a:prstGeom prst="roundRect">
            <a:avLst>
              <a:gd name="adj" fmla="val 16667"/>
            </a:avLst>
          </a:prstGeom>
          <a:ln>
            <a:headEnd/>
            <a:tailEnd/>
          </a:ln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Inserir medidas coletadas</a:t>
            </a:r>
          </a:p>
        </xdr:txBody>
      </xdr:sp>
      <xdr:pic>
        <xdr:nvPicPr>
          <xdr:cNvPr id="21511" name="Picture 94" descr="C:\Users\Natália\AppData\Local\Microsoft\Windows\Temporary Internet Files\Content.IE5\LT00TPWD\MC900088888[1].wmf">
            <a:extLst>
              <a:ext uri="{FF2B5EF4-FFF2-40B4-BE49-F238E27FC236}">
                <a16:creationId xmlns:a16="http://schemas.microsoft.com/office/drawing/2014/main" id="{00000000-0008-0000-1400-0000075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181725" y="809625"/>
            <a:ext cx="514350" cy="714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7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7</xdr:col>
      <xdr:colOff>0</xdr:colOff>
      <xdr:row>1</xdr:row>
      <xdr:rowOff>0</xdr:rowOff>
    </xdr:from>
    <xdr:to>
      <xdr:col>8</xdr:col>
      <xdr:colOff>180975</xdr:colOff>
      <xdr:row>3</xdr:row>
      <xdr:rowOff>76200</xdr:rowOff>
    </xdr:to>
    <xdr:grpSp>
      <xdr:nvGrpSpPr>
        <xdr:cNvPr id="22531" name="Grupo 17">
          <a:extLst>
            <a:ext uri="{FF2B5EF4-FFF2-40B4-BE49-F238E27FC236}">
              <a16:creationId xmlns:a16="http://schemas.microsoft.com/office/drawing/2014/main" id="{00000000-0008-0000-1500-000003580000}"/>
            </a:ext>
          </a:extLst>
        </xdr:cNvPr>
        <xdr:cNvGrpSpPr>
          <a:grpSpLocks/>
        </xdr:cNvGrpSpPr>
      </xdr:nvGrpSpPr>
      <xdr:grpSpPr bwMode="auto">
        <a:xfrm>
          <a:off x="5534025" y="161925"/>
          <a:ext cx="895350" cy="400050"/>
          <a:chOff x="6076949" y="4972049"/>
          <a:chExt cx="891301" cy="397906"/>
        </a:xfrm>
      </xdr:grpSpPr>
      <xdr:sp macro="" textlink="">
        <xdr:nvSpPr>
          <xdr:cNvPr id="19" name="AutoShape 4">
            <a:hlinkClick xmlns:r="http://schemas.openxmlformats.org/officeDocument/2006/relationships" r:id="rId3" tooltip="Próximo (inserir medidas coletadas pelos antropometristas)"/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6570009" y="4972049"/>
            <a:ext cx="398241" cy="397906"/>
          </a:xfrm>
          <a:prstGeom prst="rightArrow">
            <a:avLst>
              <a:gd name="adj1" fmla="val 50000"/>
              <a:gd name="adj2" fmla="val 46348"/>
            </a:avLst>
          </a:prstGeom>
          <a:ln>
            <a:headEnd/>
            <a:tailEnd/>
          </a:ln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wrap="square" lIns="36576" tIns="45720" rIns="36576" bIns="45720" anchor="ctr" upright="1"/>
          <a:lstStyle/>
          <a:p>
            <a:endParaRPr lang="pt-BR"/>
          </a:p>
        </xdr:txBody>
      </xdr:sp>
      <xdr:sp macro="" textlink="">
        <xdr:nvSpPr>
          <xdr:cNvPr id="20" name="Seta para a esquerda 19">
            <a:hlinkClick xmlns:r="http://schemas.openxmlformats.org/officeDocument/2006/relationships" r:id="rId4" tooltip="Voltar"/>
            <a:extLst>
              <a:ext uri="{FF2B5EF4-FFF2-40B4-BE49-F238E27FC236}">
                <a16:creationId xmlns:a16="http://schemas.microsoft.com/office/drawing/2014/main" id="{00000000-0008-0000-1500-000014000000}"/>
              </a:ext>
            </a:extLst>
          </xdr:cNvPr>
          <xdr:cNvSpPr/>
        </xdr:nvSpPr>
        <xdr:spPr bwMode="auto">
          <a:xfrm>
            <a:off x="6076949" y="4972049"/>
            <a:ext cx="398241" cy="397906"/>
          </a:xfrm>
          <a:prstGeom prst="leftArrow">
            <a:avLst/>
          </a:prstGeom>
          <a:ln>
            <a:headEnd type="none" w="med" len="med"/>
            <a:tailEnd type="none" w="med" len="med"/>
          </a:ln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endParaRPr lang="pt-BR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3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5" name="AutoShape 4">
          <a:hlinkClick xmlns:r="http://schemas.openxmlformats.org/officeDocument/2006/relationships" r:id="rId3" tooltip="Próximo (inserir medidas coletadas pelos antropometrista 2)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6" name="Seta para a esquerda 15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3)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1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5" name="AutoShape 4">
          <a:hlinkClick xmlns:r="http://schemas.openxmlformats.org/officeDocument/2006/relationships" r:id="rId3" tooltip="Próximo (inserir medidas coletadas pelos antropometrista 4)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6" name="Seta para a esquerda 15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5)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6)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7)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8)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1</xdr:row>
      <xdr:rowOff>80009</xdr:rowOff>
    </xdr:from>
    <xdr:to>
      <xdr:col>12</xdr:col>
      <xdr:colOff>171450</xdr:colOff>
      <xdr:row>23</xdr:row>
      <xdr:rowOff>30480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>
          <a:off x="361950" y="247649"/>
          <a:ext cx="7307580" cy="3638551"/>
        </a:xfrm>
        <a:prstGeom prst="rect">
          <a:avLst/>
        </a:prstGeom>
        <a:solidFill>
          <a:schemeClr val="bg1">
            <a:lumMod val="85000"/>
          </a:schemeClr>
        </a:solidFill>
        <a:ln w="38100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  <xdr:txBody>
        <a:bodyPr vertOverflow="clip" wrap="square" lIns="72000" tIns="72000" rIns="72000" bIns="72000" rtlCol="0" anchor="ctr" anchorCtr="0" upright="1"/>
        <a:lstStyle/>
        <a:p>
          <a:r>
            <a:rPr lang="pt-BR" sz="1000">
              <a:latin typeface="Comic Sans MS" pitchFamily="66" charset="0"/>
              <a:ea typeface="+mn-ea"/>
              <a:cs typeface="+mn-cs"/>
            </a:rPr>
            <a:t>Esta é uma planilha interativa, desenvolvida pela equipe do </a:t>
          </a:r>
          <a:r>
            <a:rPr lang="pt-BR" sz="1000" b="1">
              <a:latin typeface="Comic Sans MS" pitchFamily="66" charset="0"/>
              <a:ea typeface="+mn-ea"/>
              <a:cs typeface="+mn-cs"/>
            </a:rPr>
            <a:t>LANPOP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, com intuito de ajudar o usuário</a:t>
          </a:r>
        </a:p>
        <a:p>
          <a:r>
            <a:rPr lang="pt-BR" sz="1000">
              <a:latin typeface="Comic Sans MS" pitchFamily="66" charset="0"/>
              <a:ea typeface="+mn-ea"/>
              <a:cs typeface="+mn-cs"/>
            </a:rPr>
            <a:t>na padronização de medidas de altura, circunferência de cintura, prega tricipital e outra, a caráter</a:t>
          </a:r>
        </a:p>
        <a:p>
          <a:r>
            <a:rPr lang="pt-BR" sz="1000">
              <a:latin typeface="Comic Sans MS" pitchFamily="66" charset="0"/>
              <a:ea typeface="+mn-ea"/>
              <a:cs typeface="+mn-cs"/>
            </a:rPr>
            <a:t>de escolha do mesmo.</a:t>
          </a:r>
        </a:p>
        <a:p>
          <a:endParaRPr lang="pt-BR" sz="1000">
            <a:latin typeface="Comic Sans MS" pitchFamily="66" charset="0"/>
            <a:ea typeface="+mn-ea"/>
            <a:cs typeface="+mn-cs"/>
          </a:endParaRPr>
        </a:p>
        <a:p>
          <a:r>
            <a:rPr lang="pt-BR" sz="1000">
              <a:latin typeface="Comic Sans MS" pitchFamily="66" charset="0"/>
              <a:ea typeface="+mn-ea"/>
              <a:cs typeface="+mn-cs"/>
            </a:rPr>
            <a:t>Este material contém explicações</a:t>
          </a:r>
          <a:r>
            <a:rPr lang="pt-BR" sz="1000" baseline="0">
              <a:latin typeface="Comic Sans MS" pitchFamily="66" charset="0"/>
              <a:ea typeface="+mn-ea"/>
              <a:cs typeface="+mn-cs"/>
            </a:rPr>
            <a:t> para que o usuário possa comprender 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três métodos para padronização de medidas, desenvolvidos, respectivamente, por </a:t>
          </a:r>
          <a:r>
            <a:rPr lang="pt-BR" sz="1000" b="1">
              <a:latin typeface="Comic Sans MS" pitchFamily="66" charset="0"/>
              <a:ea typeface="+mn-ea"/>
              <a:cs typeface="+mn-cs"/>
            </a:rPr>
            <a:t>Lin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, </a:t>
          </a:r>
          <a:r>
            <a:rPr lang="pt-BR" sz="1000" b="1">
              <a:latin typeface="Comic Sans MS" pitchFamily="66" charset="0"/>
              <a:ea typeface="+mn-ea"/>
              <a:cs typeface="+mn-cs"/>
            </a:rPr>
            <a:t>Bland&amp; Altman</a:t>
          </a:r>
          <a:r>
            <a:rPr lang="pt-BR" sz="1000" b="1" baseline="0">
              <a:latin typeface="Comic Sans MS" pitchFamily="66" charset="0"/>
              <a:ea typeface="+mn-ea"/>
              <a:cs typeface="+mn-cs"/>
            </a:rPr>
            <a:t> </a:t>
          </a:r>
          <a:r>
            <a:rPr lang="pt-BR" sz="1000" baseline="0">
              <a:latin typeface="Comic Sans MS" pitchFamily="66" charset="0"/>
              <a:ea typeface="+mn-ea"/>
              <a:cs typeface="+mn-cs"/>
            </a:rPr>
            <a:t>e </a:t>
          </a:r>
          <a:r>
            <a:rPr lang="pt-BR" sz="1000" b="1" baseline="0">
              <a:latin typeface="Comic Sans MS" pitchFamily="66" charset="0"/>
              <a:ea typeface="+mn-ea"/>
              <a:cs typeface="+mn-cs"/>
            </a:rPr>
            <a:t>Habicht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.</a:t>
          </a:r>
        </a:p>
        <a:p>
          <a:endParaRPr lang="pt-BR" sz="1000">
            <a:latin typeface="Comic Sans MS" pitchFamily="66" charset="0"/>
            <a:ea typeface="+mn-ea"/>
            <a:cs typeface="+mn-cs"/>
          </a:endParaRPr>
        </a:p>
        <a:p>
          <a:r>
            <a:rPr lang="pt-BR" sz="1000" b="1">
              <a:latin typeface="Comic Sans MS" pitchFamily="66" charset="0"/>
              <a:ea typeface="+mn-ea"/>
              <a:cs typeface="+mn-cs"/>
            </a:rPr>
            <a:t>Padronizar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 significa uniformizar. Neste sentido, os métodos de padronização em</a:t>
          </a:r>
          <a:r>
            <a:rPr lang="pt-BR" sz="1000" baseline="0">
              <a:latin typeface="Comic Sans MS" pitchFamily="66" charset="0"/>
              <a:ea typeface="+mn-ea"/>
              <a:cs typeface="+mn-cs"/>
            </a:rPr>
            <a:t> antropometria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 visam estabelecer técnicas, de forma que todos os antropometristas possam medir as variáveis estudadas de maneira similar.</a:t>
          </a:r>
        </a:p>
        <a:p>
          <a:endParaRPr lang="pt-BR" sz="1000">
            <a:latin typeface="Comic Sans MS" pitchFamily="66" charset="0"/>
            <a:ea typeface="+mn-ea"/>
            <a:cs typeface="+mn-cs"/>
          </a:endParaRPr>
        </a:p>
        <a:p>
          <a:r>
            <a:rPr lang="pt-BR" sz="1000">
              <a:latin typeface="Comic Sans MS" pitchFamily="66" charset="0"/>
              <a:ea typeface="+mn-ea"/>
              <a:cs typeface="+mn-cs"/>
            </a:rPr>
            <a:t>Para padronizar uma variável é necessário apresentar </a:t>
          </a:r>
          <a:r>
            <a:rPr lang="pt-BR" sz="1000" b="1">
              <a:latin typeface="Comic Sans MS" pitchFamily="66" charset="0"/>
              <a:ea typeface="+mn-ea"/>
              <a:cs typeface="+mn-cs"/>
            </a:rPr>
            <a:t>precisão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 e </a:t>
          </a:r>
          <a:r>
            <a:rPr lang="pt-BR" sz="1000" b="1">
              <a:latin typeface="Comic Sans MS" pitchFamily="66" charset="0"/>
              <a:ea typeface="+mn-ea"/>
              <a:cs typeface="+mn-cs"/>
            </a:rPr>
            <a:t>exatidão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. Precisão mostra a habilidade dos antropometristas em apresentar medidas semelhantes para a mesma variável. Por outro lado, a exatidão avalia quão próximas as medidas coletadas pelos antropometristas estão em comparação com as medidas coletadas pelo supervisor.</a:t>
          </a:r>
        </a:p>
        <a:p>
          <a:endParaRPr lang="pt-BR" sz="1000">
            <a:latin typeface="Comic Sans MS" pitchFamily="66" charset="0"/>
            <a:ea typeface="+mn-ea"/>
            <a:cs typeface="+mn-cs"/>
          </a:endParaRPr>
        </a:p>
        <a:p>
          <a:r>
            <a:rPr lang="pt-BR" sz="1000">
              <a:latin typeface="Comic Sans MS" pitchFamily="66" charset="0"/>
              <a:ea typeface="+mn-ea"/>
              <a:cs typeface="+mn-cs"/>
            </a:rPr>
            <a:t>A validade dos métodos de padronização depende da existência de pelo menos dez voluntários que devem coletar</a:t>
          </a:r>
          <a:r>
            <a:rPr lang="pt-BR" sz="1000" baseline="0">
              <a:latin typeface="Comic Sans MS" pitchFamily="66" charset="0"/>
              <a:ea typeface="+mn-ea"/>
              <a:cs typeface="+mn-cs"/>
            </a:rPr>
            <a:t> as </a:t>
          </a:r>
          <a:r>
            <a:rPr lang="pt-BR" sz="1000">
              <a:latin typeface="Comic Sans MS" pitchFamily="66" charset="0"/>
              <a:ea typeface="+mn-ea"/>
              <a:cs typeface="+mn-cs"/>
            </a:rPr>
            <a:t>medidas em duplicata. Esta planilha oferece suporte para a padronização de no máximo dez antropometristas. Ademais, para a padronização ser efetuada, faz-se necessário um antropometrista supervisor, que também deve coletar todas as medidas em duplicata.</a:t>
          </a:r>
        </a:p>
      </xdr:txBody>
    </xdr:sp>
    <xdr:clientData/>
  </xdr:twoCellAnchor>
  <xdr:twoCellAnchor>
    <xdr:from>
      <xdr:col>10</xdr:col>
      <xdr:colOff>190500</xdr:colOff>
      <xdr:row>1</xdr:row>
      <xdr:rowOff>0</xdr:rowOff>
    </xdr:from>
    <xdr:to>
      <xdr:col>12</xdr:col>
      <xdr:colOff>476250</xdr:colOff>
      <xdr:row>6</xdr:row>
      <xdr:rowOff>104775</xdr:rowOff>
    </xdr:to>
    <xdr:grpSp>
      <xdr:nvGrpSpPr>
        <xdr:cNvPr id="3074" name="Grupo 6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GrpSpPr>
          <a:grpSpLocks/>
        </xdr:cNvGrpSpPr>
      </xdr:nvGrpSpPr>
      <xdr:grpSpPr bwMode="auto">
        <a:xfrm>
          <a:off x="6286500" y="161925"/>
          <a:ext cx="1504950" cy="914400"/>
          <a:chOff x="685800" y="1228725"/>
          <a:chExt cx="1990725" cy="1274985"/>
        </a:xfrm>
      </xdr:grpSpPr>
      <xdr:sp macro="" textlink="">
        <xdr:nvSpPr>
          <xdr:cNvPr id="8" name="Retângulo de cantos arredondados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 bwMode="auto">
          <a:xfrm>
            <a:off x="773997" y="1228725"/>
            <a:ext cx="1902528" cy="1221861"/>
          </a:xfrm>
          <a:prstGeom prst="roundRect">
            <a:avLst/>
          </a:prstGeom>
          <a:solidFill>
            <a:srgbClr val="FF7C80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 b="0">
                <a:solidFill>
                  <a:sysClr val="windowText" lastClr="000000"/>
                </a:solidFill>
                <a:latin typeface="Comic Sans MS" pitchFamily="66" charset="0"/>
              </a:rPr>
              <a:t>Compreendendo</a:t>
            </a:r>
            <a:r>
              <a:rPr lang="pt-BR" sz="800" b="0" baseline="0">
                <a:solidFill>
                  <a:sysClr val="windowText" lastClr="000000"/>
                </a:solidFill>
                <a:latin typeface="Comic Sans MS" pitchFamily="66" charset="0"/>
              </a:rPr>
              <a:t> precisão e exatidão em treinamentos antropométricos</a:t>
            </a:r>
            <a:endParaRPr lang="pt-BR" sz="800" b="0">
              <a:solidFill>
                <a:sysClr val="windowText" lastClr="000000"/>
              </a:solidFill>
              <a:latin typeface="Comic Sans MS" pitchFamily="66" charset="0"/>
            </a:endParaRPr>
          </a:p>
        </xdr:txBody>
      </xdr:sp>
      <xdr:pic>
        <xdr:nvPicPr>
          <xdr:cNvPr id="3078" name="Picture 42" descr="C:\Users\Natália\AppData\Local\Microsoft\Windows\Temporary Internet Files\Content.IE5\LT00TPWD\MM900336967[1].gif">
            <a:extLst>
              <a:ext uri="{FF2B5EF4-FFF2-40B4-BE49-F238E27FC236}">
                <a16:creationId xmlns:a16="http://schemas.microsoft.com/office/drawing/2014/main" id="{00000000-0008-0000-0200-000006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85800" y="2066925"/>
            <a:ext cx="438459" cy="436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9" name="Picture 57" descr="C:\Users\Natália\AppData\Local\Microsoft\Windows\Temporary Internet Files\Content.IE5\3WYPPG2D\MC900442122[1].png">
          <a:hlinkClick xmlns:r="http://schemas.openxmlformats.org/officeDocument/2006/relationships" r:id="rId2" tooltip="Voltar à abertura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</xdr:row>
      <xdr:rowOff>152400</xdr:rowOff>
    </xdr:from>
    <xdr:to>
      <xdr:col>0</xdr:col>
      <xdr:colOff>424575</xdr:colOff>
      <xdr:row>25</xdr:row>
      <xdr:rowOff>62625</xdr:rowOff>
    </xdr:to>
    <xdr:sp macro="" textlink="">
      <xdr:nvSpPr>
        <xdr:cNvPr id="12" name="Seta para a esquerda 11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28575" y="3714750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9)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7</xdr:col>
      <xdr:colOff>476250</xdr:colOff>
      <xdr:row>1</xdr:row>
      <xdr:rowOff>0</xdr:rowOff>
    </xdr:from>
    <xdr:to>
      <xdr:col>8</xdr:col>
      <xdr:colOff>157875</xdr:colOff>
      <xdr:row>3</xdr:row>
      <xdr:rowOff>72150</xdr:rowOff>
    </xdr:to>
    <xdr:sp macro="" textlink="">
      <xdr:nvSpPr>
        <xdr:cNvPr id="12" name="AutoShape 4">
          <a:hlinkClick xmlns:r="http://schemas.openxmlformats.org/officeDocument/2006/relationships" r:id="rId3" tooltip="Próximo (inserir medidas coletadas pelos antropometrista 10)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>
          <a:spLocks noChangeArrowheads="1"/>
        </xdr:cNvSpPr>
      </xdr:nvSpPr>
      <xdr:spPr bwMode="auto">
        <a:xfrm>
          <a:off x="6010275" y="161925"/>
          <a:ext cx="396000" cy="396000"/>
        </a:xfrm>
        <a:prstGeom prst="rightArrow">
          <a:avLst>
            <a:gd name="adj1" fmla="val 50000"/>
            <a:gd name="adj2" fmla="val 46348"/>
          </a:avLst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45720" rIns="36576" bIns="45720" anchor="ctr" upright="1"/>
        <a:lstStyle/>
        <a:p>
          <a:endParaRPr lang="pt-BR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3" name="Seta para a esquerda 12">
          <a:hlinkClick xmlns:r="http://schemas.openxmlformats.org/officeDocument/2006/relationships" r:id="rId4" tooltip="Voltar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0" name="Picture 57" descr="C:\Users\Natália\AppData\Local\Microsoft\Windows\Temporary Internet Files\Content.IE5\3WYPPG2D\MC900442122[1].png">
          <a:hlinkClick xmlns:r="http://schemas.openxmlformats.org/officeDocument/2006/relationships" r:id="rId1" tooltip="Voltar à abertura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6962775" cy="654453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0" y="0"/>
          <a:ext cx="6962775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7</xdr:col>
      <xdr:colOff>0</xdr:colOff>
      <xdr:row>1</xdr:row>
      <xdr:rowOff>0</xdr:rowOff>
    </xdr:from>
    <xdr:to>
      <xdr:col>7</xdr:col>
      <xdr:colOff>396000</xdr:colOff>
      <xdr:row>3</xdr:row>
      <xdr:rowOff>72150</xdr:rowOff>
    </xdr:to>
    <xdr:sp macro="" textlink="">
      <xdr:nvSpPr>
        <xdr:cNvPr id="12" name="Seta para a esquerda 11">
          <a:hlinkClick xmlns:r="http://schemas.openxmlformats.org/officeDocument/2006/relationships" r:id="rId3" tooltip="Voltar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 bwMode="auto">
        <a:xfrm>
          <a:off x="5534025" y="16192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  <xdr:twoCellAnchor>
    <xdr:from>
      <xdr:col>9</xdr:col>
      <xdr:colOff>0</xdr:colOff>
      <xdr:row>1</xdr:row>
      <xdr:rowOff>0</xdr:rowOff>
    </xdr:from>
    <xdr:to>
      <xdr:col>13</xdr:col>
      <xdr:colOff>266700</xdr:colOff>
      <xdr:row>4</xdr:row>
      <xdr:rowOff>123825</xdr:rowOff>
    </xdr:to>
    <xdr:grpSp>
      <xdr:nvGrpSpPr>
        <xdr:cNvPr id="32772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800000}"/>
            </a:ext>
          </a:extLst>
        </xdr:cNvPr>
        <xdr:cNvGrpSpPr>
          <a:grpSpLocks/>
        </xdr:cNvGrpSpPr>
      </xdr:nvGrpSpPr>
      <xdr:grpSpPr bwMode="auto">
        <a:xfrm>
          <a:off x="6962775" y="161925"/>
          <a:ext cx="2705100" cy="609600"/>
          <a:chOff x="3935730" y="1712595"/>
          <a:chExt cx="2703195" cy="611505"/>
        </a:xfrm>
      </xdr:grpSpPr>
      <xdr:sp macro="" textlink="">
        <xdr:nvSpPr>
          <xdr:cNvPr id="14" name="AutoShape 12">
            <a:extLst>
              <a:ext uri="{FF2B5EF4-FFF2-40B4-BE49-F238E27FC236}">
                <a16:creationId xmlns:a16="http://schemas.microsoft.com/office/drawing/2014/main" id="{00000000-0008-0000-1F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3935730" y="1712595"/>
            <a:ext cx="2465238" cy="611505"/>
          </a:xfrm>
          <a:prstGeom prst="roundRect">
            <a:avLst>
              <a:gd name="adj" fmla="val 16667"/>
            </a:avLst>
          </a:prstGeom>
          <a:solidFill>
            <a:srgbClr val="CC99FF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1"/>
          </a:fillRef>
          <a:effectRef idx="1">
            <a:schemeClr val="accent1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Verificar desempenho dos antropometristas</a:t>
            </a:r>
          </a:p>
        </xdr:txBody>
      </xdr:sp>
      <xdr:pic>
        <xdr:nvPicPr>
          <xdr:cNvPr id="32774" name="Picture 42" descr="C:\Users\Natália\AppData\Local\Microsoft\Windows\Temporary Internet Files\Content.IE5\LT00TPWD\MM900336967[1].gif">
            <a:extLst>
              <a:ext uri="{FF2B5EF4-FFF2-40B4-BE49-F238E27FC236}">
                <a16:creationId xmlns:a16="http://schemas.microsoft.com/office/drawing/2014/main" id="{00000000-0008-0000-1F00-0000068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200775" y="1790700"/>
            <a:ext cx="438150" cy="438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5</xdr:row>
      <xdr:rowOff>133350</xdr:rowOff>
    </xdr:from>
    <xdr:to>
      <xdr:col>7</xdr:col>
      <xdr:colOff>219075</xdr:colOff>
      <xdr:row>25</xdr:row>
      <xdr:rowOff>38100</xdr:rowOff>
    </xdr:to>
    <xdr:grpSp>
      <xdr:nvGrpSpPr>
        <xdr:cNvPr id="33793" name="Grupo 19">
          <a:extLst>
            <a:ext uri="{FF2B5EF4-FFF2-40B4-BE49-F238E27FC236}">
              <a16:creationId xmlns:a16="http://schemas.microsoft.com/office/drawing/2014/main" id="{00000000-0008-0000-2000-000001840000}"/>
            </a:ext>
          </a:extLst>
        </xdr:cNvPr>
        <xdr:cNvGrpSpPr>
          <a:grpSpLocks/>
        </xdr:cNvGrpSpPr>
      </xdr:nvGrpSpPr>
      <xdr:grpSpPr bwMode="auto">
        <a:xfrm>
          <a:off x="542925" y="942975"/>
          <a:ext cx="3943350" cy="3143250"/>
          <a:chOff x="340995" y="569595"/>
          <a:chExt cx="3949084" cy="3145317"/>
        </a:xfrm>
      </xdr:grpSpPr>
      <xdr:sp macro="" textlink="">
        <xdr:nvSpPr>
          <xdr:cNvPr id="13324" name="AutoShape 12">
            <a:hlinkClick xmlns:r="http://schemas.openxmlformats.org/officeDocument/2006/relationships" r:id="rId1" tooltip="Desempenho do antropometrista 2"/>
            <a:extLst>
              <a:ext uri="{FF2B5EF4-FFF2-40B4-BE49-F238E27FC236}">
                <a16:creationId xmlns:a16="http://schemas.microsoft.com/office/drawing/2014/main" id="{00000000-0008-0000-2000-00000C340000}"/>
              </a:ext>
            </a:extLst>
          </xdr:cNvPr>
          <xdr:cNvSpPr>
            <a:spLocks noChangeArrowheads="1"/>
          </xdr:cNvSpPr>
        </xdr:nvSpPr>
        <xdr:spPr bwMode="auto">
          <a:xfrm>
            <a:off x="340995" y="1112877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2</a:t>
            </a:r>
          </a:p>
        </xdr:txBody>
      </xdr:sp>
      <xdr:sp macro="" textlink="">
        <xdr:nvSpPr>
          <xdr:cNvPr id="13325" name="AutoShape 13">
            <a:hlinkClick xmlns:r="http://schemas.openxmlformats.org/officeDocument/2006/relationships" r:id="rId2" tooltip="Desempenho do antropometrista 3"/>
            <a:extLst>
              <a:ext uri="{FF2B5EF4-FFF2-40B4-BE49-F238E27FC236}">
                <a16:creationId xmlns:a16="http://schemas.microsoft.com/office/drawing/2014/main" id="{00000000-0008-0000-2000-00000D340000}"/>
              </a:ext>
            </a:extLst>
          </xdr:cNvPr>
          <xdr:cNvSpPr>
            <a:spLocks noChangeArrowheads="1"/>
          </xdr:cNvSpPr>
        </xdr:nvSpPr>
        <xdr:spPr bwMode="auto">
          <a:xfrm>
            <a:off x="340995" y="1646628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3</a:t>
            </a:r>
          </a:p>
        </xdr:txBody>
      </xdr:sp>
      <xdr:sp macro="" textlink="">
        <xdr:nvSpPr>
          <xdr:cNvPr id="13326" name="AutoShape 14">
            <a:hlinkClick xmlns:r="http://schemas.openxmlformats.org/officeDocument/2006/relationships" r:id="rId3" tooltip="Desempenho do antropometrista 4"/>
            <a:extLst>
              <a:ext uri="{FF2B5EF4-FFF2-40B4-BE49-F238E27FC236}">
                <a16:creationId xmlns:a16="http://schemas.microsoft.com/office/drawing/2014/main" id="{00000000-0008-0000-2000-00000E340000}"/>
              </a:ext>
            </a:extLst>
          </xdr:cNvPr>
          <xdr:cNvSpPr>
            <a:spLocks noChangeArrowheads="1"/>
          </xdr:cNvSpPr>
        </xdr:nvSpPr>
        <xdr:spPr bwMode="auto">
          <a:xfrm>
            <a:off x="340995" y="2180379"/>
            <a:ext cx="1936387" cy="457501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4</a:t>
            </a:r>
          </a:p>
        </xdr:txBody>
      </xdr:sp>
      <xdr:sp macro="" textlink="">
        <xdr:nvSpPr>
          <xdr:cNvPr id="13327" name="AutoShape 15">
            <a:hlinkClick xmlns:r="http://schemas.openxmlformats.org/officeDocument/2006/relationships" r:id="rId4" tooltip="Desempenho do antropometrista 5"/>
            <a:extLst>
              <a:ext uri="{FF2B5EF4-FFF2-40B4-BE49-F238E27FC236}">
                <a16:creationId xmlns:a16="http://schemas.microsoft.com/office/drawing/2014/main" id="{00000000-0008-0000-2000-00000F340000}"/>
              </a:ext>
            </a:extLst>
          </xdr:cNvPr>
          <xdr:cNvSpPr>
            <a:spLocks noChangeArrowheads="1"/>
          </xdr:cNvSpPr>
        </xdr:nvSpPr>
        <xdr:spPr bwMode="auto">
          <a:xfrm>
            <a:off x="340995" y="2714129"/>
            <a:ext cx="1936387" cy="457501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5</a:t>
            </a:r>
          </a:p>
        </xdr:txBody>
      </xdr:sp>
      <xdr:sp macro="" textlink="">
        <xdr:nvSpPr>
          <xdr:cNvPr id="13328" name="AutoShape 16">
            <a:hlinkClick xmlns:r="http://schemas.openxmlformats.org/officeDocument/2006/relationships" r:id="rId5" tooltip="Desempenho do antropometrista 1"/>
            <a:extLst>
              <a:ext uri="{FF2B5EF4-FFF2-40B4-BE49-F238E27FC236}">
                <a16:creationId xmlns:a16="http://schemas.microsoft.com/office/drawing/2014/main" id="{00000000-0008-0000-2000-000010340000}"/>
              </a:ext>
            </a:extLst>
          </xdr:cNvPr>
          <xdr:cNvSpPr>
            <a:spLocks noChangeArrowheads="1"/>
          </xdr:cNvSpPr>
        </xdr:nvSpPr>
        <xdr:spPr bwMode="auto">
          <a:xfrm>
            <a:off x="340995" y="569595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1</a:t>
            </a:r>
          </a:p>
        </xdr:txBody>
      </xdr:sp>
      <xdr:sp macro="" textlink="">
        <xdr:nvSpPr>
          <xdr:cNvPr id="13329" name="AutoShape 17">
            <a:hlinkClick xmlns:r="http://schemas.openxmlformats.org/officeDocument/2006/relationships" r:id="rId6" tooltip="Desempenho do antropometrista 7"/>
            <a:extLst>
              <a:ext uri="{FF2B5EF4-FFF2-40B4-BE49-F238E27FC236}">
                <a16:creationId xmlns:a16="http://schemas.microsoft.com/office/drawing/2014/main" id="{00000000-0008-0000-2000-000011340000}"/>
              </a:ext>
            </a:extLst>
          </xdr:cNvPr>
          <xdr:cNvSpPr>
            <a:spLocks noChangeArrowheads="1"/>
          </xdr:cNvSpPr>
        </xdr:nvSpPr>
        <xdr:spPr bwMode="auto">
          <a:xfrm>
            <a:off x="2353692" y="1112877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7</a:t>
            </a:r>
          </a:p>
        </xdr:txBody>
      </xdr:sp>
      <xdr:sp macro="" textlink="">
        <xdr:nvSpPr>
          <xdr:cNvPr id="13330" name="AutoShape 18">
            <a:hlinkClick xmlns:r="http://schemas.openxmlformats.org/officeDocument/2006/relationships" r:id="rId7" tooltip="Desempenho do antropometrista 8"/>
            <a:extLst>
              <a:ext uri="{FF2B5EF4-FFF2-40B4-BE49-F238E27FC236}">
                <a16:creationId xmlns:a16="http://schemas.microsoft.com/office/drawing/2014/main" id="{00000000-0008-0000-2000-000012340000}"/>
              </a:ext>
            </a:extLst>
          </xdr:cNvPr>
          <xdr:cNvSpPr>
            <a:spLocks noChangeArrowheads="1"/>
          </xdr:cNvSpPr>
        </xdr:nvSpPr>
        <xdr:spPr bwMode="auto">
          <a:xfrm>
            <a:off x="2353692" y="1646628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8</a:t>
            </a:r>
          </a:p>
        </xdr:txBody>
      </xdr:sp>
      <xdr:sp macro="" textlink="">
        <xdr:nvSpPr>
          <xdr:cNvPr id="13331" name="AutoShape 19">
            <a:hlinkClick xmlns:r="http://schemas.openxmlformats.org/officeDocument/2006/relationships" r:id="rId8" tooltip="Desempenho do antropometrista 9"/>
            <a:extLst>
              <a:ext uri="{FF2B5EF4-FFF2-40B4-BE49-F238E27FC236}">
                <a16:creationId xmlns:a16="http://schemas.microsoft.com/office/drawing/2014/main" id="{00000000-0008-0000-2000-000013340000}"/>
              </a:ext>
            </a:extLst>
          </xdr:cNvPr>
          <xdr:cNvSpPr>
            <a:spLocks noChangeArrowheads="1"/>
          </xdr:cNvSpPr>
        </xdr:nvSpPr>
        <xdr:spPr bwMode="auto">
          <a:xfrm>
            <a:off x="2353692" y="2180379"/>
            <a:ext cx="1936387" cy="457501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9</a:t>
            </a:r>
          </a:p>
        </xdr:txBody>
      </xdr:sp>
      <xdr:sp macro="" textlink="">
        <xdr:nvSpPr>
          <xdr:cNvPr id="13332" name="AutoShape 20">
            <a:hlinkClick xmlns:r="http://schemas.openxmlformats.org/officeDocument/2006/relationships" r:id="rId9" tooltip="Desempenho do antropometrista 10"/>
            <a:extLst>
              <a:ext uri="{FF2B5EF4-FFF2-40B4-BE49-F238E27FC236}">
                <a16:creationId xmlns:a16="http://schemas.microsoft.com/office/drawing/2014/main" id="{00000000-0008-0000-2000-000014340000}"/>
              </a:ext>
            </a:extLst>
          </xdr:cNvPr>
          <xdr:cNvSpPr>
            <a:spLocks noChangeArrowheads="1"/>
          </xdr:cNvSpPr>
        </xdr:nvSpPr>
        <xdr:spPr bwMode="auto">
          <a:xfrm>
            <a:off x="2353692" y="2714129"/>
            <a:ext cx="1936387" cy="457501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10</a:t>
            </a:r>
          </a:p>
        </xdr:txBody>
      </xdr:sp>
      <xdr:sp macro="" textlink="">
        <xdr:nvSpPr>
          <xdr:cNvPr id="13333" name="AutoShape 21">
            <a:hlinkClick xmlns:r="http://schemas.openxmlformats.org/officeDocument/2006/relationships" r:id="rId10" tooltip="Desempenho do antropometrista 6"/>
            <a:extLst>
              <a:ext uri="{FF2B5EF4-FFF2-40B4-BE49-F238E27FC236}">
                <a16:creationId xmlns:a16="http://schemas.microsoft.com/office/drawing/2014/main" id="{00000000-0008-0000-2000-000015340000}"/>
              </a:ext>
            </a:extLst>
          </xdr:cNvPr>
          <xdr:cNvSpPr>
            <a:spLocks noChangeArrowheads="1"/>
          </xdr:cNvSpPr>
        </xdr:nvSpPr>
        <xdr:spPr bwMode="auto">
          <a:xfrm>
            <a:off x="2353692" y="569595"/>
            <a:ext cx="1936387" cy="447969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Antropometrista 6</a:t>
            </a:r>
          </a:p>
        </xdr:txBody>
      </xdr:sp>
      <xdr:sp macro="" textlink="">
        <xdr:nvSpPr>
          <xdr:cNvPr id="15" name="AutoShape 20">
            <a:hlinkClick xmlns:r="http://schemas.openxmlformats.org/officeDocument/2006/relationships" r:id="rId11" tooltip="Desempenho do supervisor"/>
            <a:extLst>
              <a:ext uri="{FF2B5EF4-FFF2-40B4-BE49-F238E27FC236}">
                <a16:creationId xmlns:a16="http://schemas.microsoft.com/office/drawing/2014/main" id="{00000000-0008-0000-2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352113" y="3247880"/>
            <a:ext cx="1936387" cy="467032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28575" algn="ctr">
            <a:solidFill>
              <a:schemeClr val="accent5">
                <a:lumMod val="20000"/>
                <a:lumOff val="80000"/>
              </a:schemeClr>
            </a:solidFill>
            <a:round/>
            <a:headEnd/>
            <a:tailEnd/>
          </a:ln>
          <a:effectLst/>
        </xdr:spPr>
        <xdr:txBody>
          <a:bodyPr vertOverflow="clip" wrap="square" lIns="45720" tIns="45720" rIns="45720" bIns="45720" anchor="ctr" upright="1"/>
          <a:lstStyle/>
          <a:p>
            <a:pPr algn="ctr" rtl="1">
              <a:defRPr sz="1000"/>
            </a:pPr>
            <a:r>
              <a:rPr lang="pt-BR" sz="1400" b="0" i="0" strike="noStrike">
                <a:solidFill>
                  <a:sysClr val="windowText" lastClr="000000"/>
                </a:solidFill>
                <a:latin typeface="Comic Sans MS"/>
              </a:rPr>
              <a:t>Supervisor</a:t>
            </a:r>
          </a:p>
        </xdr:txBody>
      </xdr:sp>
    </xdr:grpSp>
    <xdr:clientData/>
  </xdr:twoCellAnchor>
  <xdr:twoCellAnchor>
    <xdr:from>
      <xdr:col>1</xdr:col>
      <xdr:colOff>561975</xdr:colOff>
      <xdr:row>0</xdr:row>
      <xdr:rowOff>95250</xdr:rowOff>
    </xdr:from>
    <xdr:to>
      <xdr:col>6</xdr:col>
      <xdr:colOff>219075</xdr:colOff>
      <xdr:row>4</xdr:row>
      <xdr:rowOff>57150</xdr:rowOff>
    </xdr:to>
    <xdr:grpSp>
      <xdr:nvGrpSpPr>
        <xdr:cNvPr id="33794" name="Grupo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000-000002840000}"/>
            </a:ext>
          </a:extLst>
        </xdr:cNvPr>
        <xdr:cNvGrpSpPr>
          <a:grpSpLocks/>
        </xdr:cNvGrpSpPr>
      </xdr:nvGrpSpPr>
      <xdr:grpSpPr bwMode="auto">
        <a:xfrm>
          <a:off x="1171575" y="95250"/>
          <a:ext cx="2705100" cy="609600"/>
          <a:chOff x="3935730" y="1712595"/>
          <a:chExt cx="2703195" cy="611505"/>
        </a:xfrm>
      </xdr:grpSpPr>
      <xdr:sp macro="" textlink="">
        <xdr:nvSpPr>
          <xdr:cNvPr id="18" name="AutoShape 12">
            <a:extLst>
              <a:ext uri="{FF2B5EF4-FFF2-40B4-BE49-F238E27FC236}">
                <a16:creationId xmlns:a16="http://schemas.microsoft.com/office/drawing/2014/main" id="{00000000-0008-0000-20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3935730" y="1712595"/>
            <a:ext cx="2465238" cy="611505"/>
          </a:xfrm>
          <a:prstGeom prst="roundRect">
            <a:avLst>
              <a:gd name="adj" fmla="val 16667"/>
            </a:avLst>
          </a:prstGeom>
          <a:solidFill>
            <a:srgbClr val="CC99FF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1"/>
          </a:fillRef>
          <a:effectRef idx="1">
            <a:schemeClr val="accent1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Verificar desempenho dos antropometristas</a:t>
            </a:r>
          </a:p>
        </xdr:txBody>
      </xdr:sp>
      <xdr:pic>
        <xdr:nvPicPr>
          <xdr:cNvPr id="33797" name="Picture 42" descr="C:\Users\Natália\AppData\Local\Microsoft\Windows\Temporary Internet Files\Content.IE5\LT00TPWD\MM900336967[1].gif">
            <a:extLst>
              <a:ext uri="{FF2B5EF4-FFF2-40B4-BE49-F238E27FC236}">
                <a16:creationId xmlns:a16="http://schemas.microsoft.com/office/drawing/2014/main" id="{00000000-0008-0000-2000-0000058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6200775" y="1790700"/>
            <a:ext cx="438150" cy="438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9" name="Picture 57" descr="C:\Users\Natália\AppData\Local\Microsoft\Windows\Temporary Internet Files\Content.IE5\3WYPPG2D\MC900442122[1].png">
          <a:hlinkClick xmlns:r="http://schemas.openxmlformats.org/officeDocument/2006/relationships" r:id="rId14" tooltip="Voltar à abertura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8</xdr:col>
      <xdr:colOff>180975</xdr:colOff>
      <xdr:row>22</xdr:row>
      <xdr:rowOff>28575</xdr:rowOff>
    </xdr:from>
    <xdr:to>
      <xdr:col>10</xdr:col>
      <xdr:colOff>104775</xdr:colOff>
      <xdr:row>27</xdr:row>
      <xdr:rowOff>28575</xdr:rowOff>
    </xdr:to>
    <xdr:grpSp>
      <xdr:nvGrpSpPr>
        <xdr:cNvPr id="34818" name="Grupo 8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GrpSpPr>
          <a:grpSpLocks/>
        </xdr:cNvGrpSpPr>
      </xdr:nvGrpSpPr>
      <xdr:grpSpPr bwMode="auto">
        <a:xfrm>
          <a:off x="5057775" y="3638550"/>
          <a:ext cx="2019300" cy="809625"/>
          <a:chOff x="1828800" y="3886200"/>
          <a:chExt cx="2093604" cy="809625"/>
        </a:xfrm>
      </xdr:grpSpPr>
      <xdr:sp macro="" textlink="">
        <xdr:nvSpPr>
          <xdr:cNvPr id="10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1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4832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100-0000108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3</xdr:row>
      <xdr:rowOff>66675</xdr:rowOff>
    </xdr:from>
    <xdr:to>
      <xdr:col>2</xdr:col>
      <xdr:colOff>95250</xdr:colOff>
      <xdr:row>22</xdr:row>
      <xdr:rowOff>57150</xdr:rowOff>
    </xdr:to>
    <xdr:grpSp>
      <xdr:nvGrpSpPr>
        <xdr:cNvPr id="34819" name="Grupo 22">
          <a:extLst>
            <a:ext uri="{FF2B5EF4-FFF2-40B4-BE49-F238E27FC236}">
              <a16:creationId xmlns:a16="http://schemas.microsoft.com/office/drawing/2014/main" id="{00000000-0008-0000-2100-000003880000}"/>
            </a:ext>
          </a:extLst>
        </xdr:cNvPr>
        <xdr:cNvGrpSpPr>
          <a:grpSpLocks/>
        </xdr:cNvGrpSpPr>
      </xdr:nvGrpSpPr>
      <xdr:grpSpPr bwMode="auto">
        <a:xfrm>
          <a:off x="0" y="600075"/>
          <a:ext cx="1314450" cy="3067050"/>
          <a:chOff x="0" y="352380"/>
          <a:chExt cx="1348740" cy="3177713"/>
        </a:xfrm>
      </xdr:grpSpPr>
      <xdr:pic>
        <xdr:nvPicPr>
          <xdr:cNvPr id="2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1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360000" cy="33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0" y="352380"/>
            <a:ext cx="1338967" cy="355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359999" cy="3623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 txBox="1"/>
        </xdr:nvSpPr>
        <xdr:spPr>
          <a:xfrm>
            <a:off x="19547" y="1033318"/>
            <a:ext cx="1329193" cy="4440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4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7" y="2399111"/>
            <a:ext cx="358911" cy="36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 txBox="1"/>
        </xdr:nvSpPr>
        <xdr:spPr>
          <a:xfrm>
            <a:off x="0" y="1941236"/>
            <a:ext cx="1338967" cy="4638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13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359999" cy="3714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2100-00000E000000}"/>
              </a:ext>
            </a:extLst>
          </xdr:cNvPr>
          <xdr:cNvSpPr txBox="1"/>
        </xdr:nvSpPr>
        <xdr:spPr>
          <a:xfrm>
            <a:off x="0" y="2888629"/>
            <a:ext cx="1329193" cy="2664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21</xdr:row>
      <xdr:rowOff>133350</xdr:rowOff>
    </xdr:to>
    <xdr:sp macro="" textlink="">
      <xdr:nvSpPr>
        <xdr:cNvPr id="34820" name="Chave direita 26">
          <a:extLst>
            <a:ext uri="{FF2B5EF4-FFF2-40B4-BE49-F238E27FC236}">
              <a16:creationId xmlns:a16="http://schemas.microsoft.com/office/drawing/2014/main" id="{00000000-0008-0000-2100-00000488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2762250"/>
        </a:xfrm>
        <a:prstGeom prst="rightBrace">
          <a:avLst>
            <a:gd name="adj1" fmla="val 7992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8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7</xdr:col>
      <xdr:colOff>291465</xdr:colOff>
      <xdr:row>15</xdr:row>
      <xdr:rowOff>146685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/>
      </xdr:nvSpPr>
      <xdr:spPr>
        <a:xfrm>
          <a:off x="1828800" y="1990725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8</xdr:col>
      <xdr:colOff>0</xdr:colOff>
      <xdr:row>21</xdr:row>
      <xdr:rowOff>0</xdr:rowOff>
    </xdr:from>
    <xdr:to>
      <xdr:col>9</xdr:col>
      <xdr:colOff>1009650</xdr:colOff>
      <xdr:row>26</xdr:row>
      <xdr:rowOff>0</xdr:rowOff>
    </xdr:to>
    <xdr:grpSp>
      <xdr:nvGrpSpPr>
        <xdr:cNvPr id="35842" name="Grupo 8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57400" cy="809625"/>
          <a:chOff x="1828800" y="3886200"/>
          <a:chExt cx="2093604" cy="809625"/>
        </a:xfrm>
      </xdr:grpSpPr>
      <xdr:sp macro="" textlink="">
        <xdr:nvSpPr>
          <xdr:cNvPr id="19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2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5856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200-0000108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1" name="Picture 57" descr="C:\Users\Natália\AppData\Local\Microsoft\Windows\Temporary Internet Files\Content.IE5\3WYPPG2D\MC900442122[1].png">
          <a:hlinkClick xmlns:r="http://schemas.openxmlformats.org/officeDocument/2006/relationships" r:id="rId3" tooltip="Voltar à abertura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35845" name="Chave direita 23">
          <a:extLst>
            <a:ext uri="{FF2B5EF4-FFF2-40B4-BE49-F238E27FC236}">
              <a16:creationId xmlns:a16="http://schemas.microsoft.com/office/drawing/2014/main" id="{00000000-0008-0000-2200-0000058C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35846" name="Grupo 24">
          <a:extLst>
            <a:ext uri="{FF2B5EF4-FFF2-40B4-BE49-F238E27FC236}">
              <a16:creationId xmlns:a16="http://schemas.microsoft.com/office/drawing/2014/main" id="{00000000-0008-0000-2200-0000068C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26" name="Picture 42" descr="C:\Users\Natália\AppData\Local\Microsoft\Windows\Temporary Internet Files\Content.IE5\LT00TPWD\MM900336967[1].gif">
            <a:hlinkClick xmlns:r="http://schemas.openxmlformats.org/officeDocument/2006/relationships" r:id="rId5" tooltip="Estatura"/>
            <a:extLst>
              <a:ext uri="{FF2B5EF4-FFF2-40B4-BE49-F238E27FC236}">
                <a16:creationId xmlns:a16="http://schemas.microsoft.com/office/drawing/2014/main" id="{00000000-0008-0000-2200-00001A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2200-00001B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8" name="Picture 42" descr="C:\Users\Natália\AppData\Local\Microsoft\Windows\Temporary Internet Files\Content.IE5\LT00TPWD\MM900336967[1].gif">
            <a:hlinkClick xmlns:r="http://schemas.openxmlformats.org/officeDocument/2006/relationships" r:id="rId7" tooltip="Circunferência de Cintura"/>
            <a:extLst>
              <a:ext uri="{FF2B5EF4-FFF2-40B4-BE49-F238E27FC236}">
                <a16:creationId xmlns:a16="http://schemas.microsoft.com/office/drawing/2014/main" id="{00000000-0008-0000-2200-00001C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2200-00001D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0" name="Picture 42" descr="C:\Users\Natália\AppData\Local\Microsoft\Windows\Temporary Internet Files\Content.IE5\LT00TPWD\MM900336967[1].gif">
            <a:hlinkClick xmlns:r="http://schemas.openxmlformats.org/officeDocument/2006/relationships" r:id="rId8" tooltip="Dobra cutânea triciptal"/>
            <a:extLst>
              <a:ext uri="{FF2B5EF4-FFF2-40B4-BE49-F238E27FC236}">
                <a16:creationId xmlns:a16="http://schemas.microsoft.com/office/drawing/2014/main" id="{00000000-0008-0000-2200-00001E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200-00001F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2" name="Picture 42" descr="C:\Users\Natália\AppData\Local\Microsoft\Windows\Temporary Internet Files\Content.IE5\LT00TPWD\MM900336967[1].gif">
            <a:hlinkClick xmlns:r="http://schemas.openxmlformats.org/officeDocument/2006/relationships" r:id="rId9" tooltip="Outra medida"/>
            <a:extLst>
              <a:ext uri="{FF2B5EF4-FFF2-40B4-BE49-F238E27FC236}">
                <a16:creationId xmlns:a16="http://schemas.microsoft.com/office/drawing/2014/main" id="{00000000-0008-0000-2200-000020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6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200-000021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2</xdr:col>
      <xdr:colOff>0</xdr:colOff>
      <xdr:row>4</xdr:row>
      <xdr:rowOff>133350</xdr:rowOff>
    </xdr:from>
    <xdr:to>
      <xdr:col>2</xdr:col>
      <xdr:colOff>200025</xdr:colOff>
      <xdr:row>23</xdr:row>
      <xdr:rowOff>76200</xdr:rowOff>
    </xdr:to>
    <xdr:sp macro="" textlink="">
      <xdr:nvSpPr>
        <xdr:cNvPr id="36866" name="Chave direita 15">
          <a:extLst>
            <a:ext uri="{FF2B5EF4-FFF2-40B4-BE49-F238E27FC236}">
              <a16:creationId xmlns:a16="http://schemas.microsoft.com/office/drawing/2014/main" id="{00000000-0008-0000-2300-000002900000}"/>
            </a:ext>
          </a:extLst>
        </xdr:cNvPr>
        <xdr:cNvSpPr>
          <a:spLocks/>
        </xdr:cNvSpPr>
      </xdr:nvSpPr>
      <xdr:spPr bwMode="auto">
        <a:xfrm>
          <a:off x="1219200" y="828675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9</xdr:col>
      <xdr:colOff>1009650</xdr:colOff>
      <xdr:row>26</xdr:row>
      <xdr:rowOff>0</xdr:rowOff>
    </xdr:to>
    <xdr:grpSp>
      <xdr:nvGrpSpPr>
        <xdr:cNvPr id="36867" name="Grupo 8">
          <a:extLst>
            <a:ext uri="{FF2B5EF4-FFF2-40B4-BE49-F238E27FC236}">
              <a16:creationId xmlns:a16="http://schemas.microsoft.com/office/drawing/2014/main" id="{00000000-0008-0000-2300-00000390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57400" cy="809625"/>
          <a:chOff x="1828800" y="3886200"/>
          <a:chExt cx="2093604" cy="809625"/>
        </a:xfrm>
      </xdr:grpSpPr>
      <xdr:sp macro="" textlink="">
        <xdr:nvSpPr>
          <xdr:cNvPr id="19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3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6880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300-0000109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9525</xdr:rowOff>
    </xdr:from>
    <xdr:to>
      <xdr:col>1</xdr:col>
      <xdr:colOff>466725</xdr:colOff>
      <xdr:row>23</xdr:row>
      <xdr:rowOff>85725</xdr:rowOff>
    </xdr:to>
    <xdr:grpSp>
      <xdr:nvGrpSpPr>
        <xdr:cNvPr id="36868" name="Grupo 29">
          <a:extLst>
            <a:ext uri="{FF2B5EF4-FFF2-40B4-BE49-F238E27FC236}">
              <a16:creationId xmlns:a16="http://schemas.microsoft.com/office/drawing/2014/main" id="{00000000-0008-0000-2300-000004900000}"/>
            </a:ext>
          </a:extLst>
        </xdr:cNvPr>
        <xdr:cNvGrpSpPr>
          <a:grpSpLocks/>
        </xdr:cNvGrpSpPr>
      </xdr:nvGrpSpPr>
      <xdr:grpSpPr bwMode="auto">
        <a:xfrm>
          <a:off x="0" y="704850"/>
          <a:ext cx="1076325" cy="3152775"/>
          <a:chOff x="0" y="352380"/>
          <a:chExt cx="1348740" cy="3127245"/>
        </a:xfrm>
      </xdr:grpSpPr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3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300-000020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3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2300-000022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5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300-00002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2300-000024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7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300-00002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00000000-0008-0000-2300-000026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1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37890" name="Chave direita 12">
          <a:extLst>
            <a:ext uri="{FF2B5EF4-FFF2-40B4-BE49-F238E27FC236}">
              <a16:creationId xmlns:a16="http://schemas.microsoft.com/office/drawing/2014/main" id="{00000000-0008-0000-2400-00000294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37891" name="Grupo 8">
          <a:extLst>
            <a:ext uri="{FF2B5EF4-FFF2-40B4-BE49-F238E27FC236}">
              <a16:creationId xmlns:a16="http://schemas.microsoft.com/office/drawing/2014/main" id="{00000000-0008-0000-2400-00000394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4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7904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400-0000109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19050</xdr:rowOff>
    </xdr:from>
    <xdr:to>
      <xdr:col>1</xdr:col>
      <xdr:colOff>466725</xdr:colOff>
      <xdr:row>23</xdr:row>
      <xdr:rowOff>95250</xdr:rowOff>
    </xdr:to>
    <xdr:grpSp>
      <xdr:nvGrpSpPr>
        <xdr:cNvPr id="37892" name="Grupo 26">
          <a:extLst>
            <a:ext uri="{FF2B5EF4-FFF2-40B4-BE49-F238E27FC236}">
              <a16:creationId xmlns:a16="http://schemas.microsoft.com/office/drawing/2014/main" id="{00000000-0008-0000-2400-000004940000}"/>
            </a:ext>
          </a:extLst>
        </xdr:cNvPr>
        <xdr:cNvGrpSpPr>
          <a:grpSpLocks/>
        </xdr:cNvGrpSpPr>
      </xdr:nvGrpSpPr>
      <xdr:grpSpPr bwMode="auto">
        <a:xfrm>
          <a:off x="0" y="714375"/>
          <a:ext cx="1076325" cy="3152775"/>
          <a:chOff x="0" y="352380"/>
          <a:chExt cx="1348740" cy="3127245"/>
        </a:xfrm>
      </xdr:grpSpPr>
      <xdr:pic>
        <xdr:nvPicPr>
          <xdr:cNvPr id="28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400-00001C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0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2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400-000020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400-000021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4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400-000022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CaixaDeTexto 34">
            <a:extLst>
              <a:ext uri="{FF2B5EF4-FFF2-40B4-BE49-F238E27FC236}">
                <a16:creationId xmlns:a16="http://schemas.microsoft.com/office/drawing/2014/main" id="{00000000-0008-0000-2400-000023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8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38914" name="Chave direita 12">
          <a:extLst>
            <a:ext uri="{FF2B5EF4-FFF2-40B4-BE49-F238E27FC236}">
              <a16:creationId xmlns:a16="http://schemas.microsoft.com/office/drawing/2014/main" id="{00000000-0008-0000-2500-00000298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38915" name="Grupo 8">
          <a:extLst>
            <a:ext uri="{FF2B5EF4-FFF2-40B4-BE49-F238E27FC236}">
              <a16:creationId xmlns:a16="http://schemas.microsoft.com/office/drawing/2014/main" id="{00000000-0008-0000-2500-00000398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5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8928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500-0000109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38916" name="Grupo 26">
          <a:extLst>
            <a:ext uri="{FF2B5EF4-FFF2-40B4-BE49-F238E27FC236}">
              <a16:creationId xmlns:a16="http://schemas.microsoft.com/office/drawing/2014/main" id="{00000000-0008-0000-2500-00000498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28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500-00001C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2500-00001D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0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500-00001E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500-00001F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2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500-000020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500-000021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4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500-000022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CaixaDeTexto 34">
            <a:extLst>
              <a:ext uri="{FF2B5EF4-FFF2-40B4-BE49-F238E27FC236}">
                <a16:creationId xmlns:a16="http://schemas.microsoft.com/office/drawing/2014/main" id="{00000000-0008-0000-2500-000023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8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39938" name="Chave direita 12">
          <a:extLst>
            <a:ext uri="{FF2B5EF4-FFF2-40B4-BE49-F238E27FC236}">
              <a16:creationId xmlns:a16="http://schemas.microsoft.com/office/drawing/2014/main" id="{00000000-0008-0000-2600-0000029C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39939" name="Grupo 8">
          <a:extLst>
            <a:ext uri="{FF2B5EF4-FFF2-40B4-BE49-F238E27FC236}">
              <a16:creationId xmlns:a16="http://schemas.microsoft.com/office/drawing/2014/main" id="{00000000-0008-0000-2600-0000039C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6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39952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600-0000109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39940" name="Grupo 17">
          <a:extLst>
            <a:ext uri="{FF2B5EF4-FFF2-40B4-BE49-F238E27FC236}">
              <a16:creationId xmlns:a16="http://schemas.microsoft.com/office/drawing/2014/main" id="{00000000-0008-0000-2600-0000049C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6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6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6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6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6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6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6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6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6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14</xdr:row>
      <xdr:rowOff>104775</xdr:rowOff>
    </xdr:from>
    <xdr:to>
      <xdr:col>10</xdr:col>
      <xdr:colOff>85725</xdr:colOff>
      <xdr:row>14</xdr:row>
      <xdr:rowOff>104775</xdr:rowOff>
    </xdr:to>
    <xdr:cxnSp macro="">
      <xdr:nvCxnSpPr>
        <xdr:cNvPr id="4097" name="Conector de seta reta 6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CxnSpPr>
          <a:cxnSpLocks noChangeShapeType="1"/>
        </xdr:cNvCxnSpPr>
      </xdr:nvCxnSpPr>
      <xdr:spPr bwMode="auto">
        <a:xfrm>
          <a:off x="5695950" y="2371725"/>
          <a:ext cx="485775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209550</xdr:colOff>
      <xdr:row>14</xdr:row>
      <xdr:rowOff>76200</xdr:rowOff>
    </xdr:from>
    <xdr:to>
      <xdr:col>3</xdr:col>
      <xdr:colOff>542925</xdr:colOff>
      <xdr:row>14</xdr:row>
      <xdr:rowOff>76200</xdr:rowOff>
    </xdr:to>
    <xdr:cxnSp macro="">
      <xdr:nvCxnSpPr>
        <xdr:cNvPr id="4098" name="Conector de seta reta 55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CxnSpPr>
          <a:cxnSpLocks noChangeShapeType="1"/>
        </xdr:cNvCxnSpPr>
      </xdr:nvCxnSpPr>
      <xdr:spPr bwMode="auto">
        <a:xfrm flipH="1">
          <a:off x="2038350" y="2343150"/>
          <a:ext cx="333375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0</xdr:col>
      <xdr:colOff>95250</xdr:colOff>
      <xdr:row>0</xdr:row>
      <xdr:rowOff>66675</xdr:rowOff>
    </xdr:from>
    <xdr:to>
      <xdr:col>14</xdr:col>
      <xdr:colOff>495300</xdr:colOff>
      <xdr:row>28</xdr:row>
      <xdr:rowOff>47625</xdr:rowOff>
    </xdr:to>
    <xdr:grpSp>
      <xdr:nvGrpSpPr>
        <xdr:cNvPr id="4099" name="Grupo 37">
          <a:extLst>
            <a:ext uri="{FF2B5EF4-FFF2-40B4-BE49-F238E27FC236}">
              <a16:creationId xmlns:a16="http://schemas.microsoft.com/office/drawing/2014/main" id="{00000000-0008-0000-0300-000003100000}"/>
            </a:ext>
          </a:extLst>
        </xdr:cNvPr>
        <xdr:cNvGrpSpPr>
          <a:grpSpLocks/>
        </xdr:cNvGrpSpPr>
      </xdr:nvGrpSpPr>
      <xdr:grpSpPr bwMode="auto">
        <a:xfrm>
          <a:off x="95250" y="66675"/>
          <a:ext cx="8934450" cy="4514850"/>
          <a:chOff x="333375" y="209550"/>
          <a:chExt cx="8934450" cy="4514851"/>
        </a:xfrm>
      </xdr:grpSpPr>
      <xdr:sp macro="" textlink="">
        <xdr:nvSpPr>
          <xdr:cNvPr id="51" name="Retângulo de cantos arredondados 50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SpPr/>
        </xdr:nvSpPr>
        <xdr:spPr bwMode="auto">
          <a:xfrm>
            <a:off x="6448425" y="1971675"/>
            <a:ext cx="2486025" cy="1095375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0" tIns="0" rIns="0" bIns="0" rtlCol="0" anchor="ctr" upright="1"/>
          <a:lstStyle/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Este ícone direciona o usuário a uma página em que constam os dez antropometristas e o supervisor. Clicando em um determinado antropometrista, o usuário pode escolher a variável para qual deseja verificar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o desempenho de acordo com as três metodologias disponíveis.</a:t>
            </a:r>
          </a:p>
        </xdr:txBody>
      </xdr:sp>
      <xdr:grpSp>
        <xdr:nvGrpSpPr>
          <xdr:cNvPr id="4106" name="Grupo 43">
            <a:extLst>
              <a:ext uri="{FF2B5EF4-FFF2-40B4-BE49-F238E27FC236}">
                <a16:creationId xmlns:a16="http://schemas.microsoft.com/office/drawing/2014/main" id="{00000000-0008-0000-0300-00000A100000}"/>
              </a:ext>
            </a:extLst>
          </xdr:cNvPr>
          <xdr:cNvGrpSpPr>
            <a:grpSpLocks/>
          </xdr:cNvGrpSpPr>
        </xdr:nvGrpSpPr>
        <xdr:grpSpPr bwMode="auto">
          <a:xfrm>
            <a:off x="2390775" y="1590675"/>
            <a:ext cx="3924300" cy="1647825"/>
            <a:chOff x="609600" y="971550"/>
            <a:chExt cx="5600700" cy="2257425"/>
          </a:xfrm>
        </xdr:grpSpPr>
        <xdr:grpSp>
          <xdr:nvGrpSpPr>
            <xdr:cNvPr id="4116" name="Grupo 18">
              <a:extLs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90575" y="2628900"/>
              <a:ext cx="2466975" cy="590550"/>
              <a:chOff x="1276350" y="2470785"/>
              <a:chExt cx="2469840" cy="589140"/>
            </a:xfrm>
          </xdr:grpSpPr>
          <xdr:sp macro="" textlink="">
            <xdr:nvSpPr>
              <xdr:cNvPr id="27" name="AutoShape 4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72091" y="2470620"/>
                <a:ext cx="2476968" cy="585789"/>
              </a:xfrm>
              <a:prstGeom prst="roundRect">
                <a:avLst>
                  <a:gd name="adj" fmla="val 16667"/>
                </a:avLst>
              </a:prstGeom>
              <a:solidFill>
                <a:srgbClr val="FFCC66"/>
              </a:solidFill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3"/>
              </a:fillRef>
              <a:effectRef idx="1">
                <a:schemeClr val="accent3"/>
              </a:effectRef>
              <a:fontRef idx="minor">
                <a:schemeClr val="lt1"/>
              </a:fontRef>
            </xdr:style>
            <xdr:txBody>
              <a:bodyPr vertOverflow="clip" wrap="square" lIns="36576" tIns="45720" rIns="36576" bIns="45720" anchor="ctr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Técnicas antropométricas</a:t>
                </a:r>
              </a:p>
            </xdr:txBody>
          </xdr:sp>
          <xdr:pic>
            <xdr:nvPicPr>
              <xdr:cNvPr id="4133" name="Picture 1086" descr="C:\Users\Lanpop\AppData\Local\Microsoft\Windows\Temporary Internet Files\Content.IE5\J5H9SAEO\MC900078711[1].wmf">
                <a:extLst>
                  <a:ext uri="{FF2B5EF4-FFF2-40B4-BE49-F238E27FC236}">
                    <a16:creationId xmlns:a16="http://schemas.microsoft.com/office/drawing/2014/main" id="{00000000-0008-0000-0300-000025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 cstate="print"/>
              <a:srcRect/>
              <a:stretch>
                <a:fillRect/>
              </a:stretch>
            </xdr:blipFill>
            <xdr:spPr bwMode="auto">
              <a:xfrm>
                <a:off x="1419226" y="2514601"/>
                <a:ext cx="223480" cy="54292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117" name="Grupo 33">
              <a:extLs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450738" y="1813141"/>
              <a:ext cx="2628062" cy="672047"/>
              <a:chOff x="3938410" y="1649122"/>
              <a:chExt cx="2626208" cy="674150"/>
            </a:xfrm>
          </xdr:grpSpPr>
          <xdr:sp macro="" textlink="">
            <xdr:nvSpPr>
              <xdr:cNvPr id="30" name="AutoShape 12">
                <a:extLst>
                  <a:ext uri="{FF2B5EF4-FFF2-40B4-BE49-F238E27FC236}">
                    <a16:creationId xmlns:a16="http://schemas.microsoft.com/office/drawing/2014/main" id="{00000000-0008-0000-0300-00001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938404" y="1708075"/>
                <a:ext cx="2458766" cy="615208"/>
              </a:xfrm>
              <a:prstGeom prst="roundRect">
                <a:avLst>
                  <a:gd name="adj" fmla="val 16667"/>
                </a:avLst>
              </a:prstGeom>
              <a:solidFill>
                <a:srgbClr val="CC99FF"/>
              </a:solidFill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1"/>
              </a:fillRef>
              <a:effectRef idx="1">
                <a:schemeClr val="accent1"/>
              </a:effectRef>
              <a:fontRef idx="minor">
                <a:schemeClr val="lt1"/>
              </a:fontRef>
            </xdr:style>
            <xdr:txBody>
              <a:bodyPr vertOverflow="clip" wrap="square" lIns="0" tIns="0" rIns="0" bIns="0" anchor="ctr" anchorCtr="0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Verificar desempenho dos antropometristas</a:t>
                </a:r>
              </a:p>
            </xdr:txBody>
          </xdr:sp>
          <xdr:pic>
            <xdr:nvPicPr>
              <xdr:cNvPr id="4131" name="Picture 42" descr="C:\Users\Natália\AppData\Local\Microsoft\Windows\Temporary Internet Files\Content.IE5\LT00TPWD\MM900336967[1].gif">
                <a:extLst>
                  <a:ext uri="{FF2B5EF4-FFF2-40B4-BE49-F238E27FC236}">
                    <a16:creationId xmlns:a16="http://schemas.microsoft.com/office/drawing/2014/main" id="{00000000-0008-0000-0300-000023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/>
              <a:srcRect/>
              <a:stretch>
                <a:fillRect/>
              </a:stretch>
            </xdr:blipFill>
            <xdr:spPr bwMode="auto">
              <a:xfrm>
                <a:off x="6126469" y="1649122"/>
                <a:ext cx="438149" cy="438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118" name="Grupo 26">
              <a:extLs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90575" y="1876425"/>
              <a:ext cx="2600325" cy="1000125"/>
              <a:chOff x="2825115" y="979170"/>
              <a:chExt cx="2604135" cy="991520"/>
            </a:xfrm>
          </xdr:grpSpPr>
          <xdr:sp macro="" textlink="">
            <xdr:nvSpPr>
              <xdr:cNvPr id="33" name="AutoShape 5">
                <a:extLst>
                  <a:ext uri="{FF2B5EF4-FFF2-40B4-BE49-F238E27FC236}">
                    <a16:creationId xmlns:a16="http://schemas.microsoft.com/office/drawing/2014/main" id="{00000000-0008-0000-0300-00002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20854" y="974694"/>
                <a:ext cx="2477721" cy="608012"/>
              </a:xfrm>
              <a:prstGeom prst="roundRect">
                <a:avLst>
                  <a:gd name="adj" fmla="val 16667"/>
                </a:avLst>
              </a:prstGeom>
              <a:solidFill>
                <a:srgbClr val="FF9999"/>
              </a:solidFill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2"/>
              </a:fillRef>
              <a:effectRef idx="1">
                <a:schemeClr val="accent2"/>
              </a:effectRef>
              <a:fontRef idx="minor">
                <a:schemeClr val="lt1"/>
              </a:fontRef>
            </xdr:style>
            <xdr:txBody>
              <a:bodyPr vertOverflow="clip" wrap="square" lIns="0" tIns="0" rIns="0" bIns="0" anchor="ctr" anchorCtr="0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Cálculos</a:t>
                </a:r>
                <a:r>
                  <a:rPr lang="pt-BR" sz="800" b="0" i="0" strike="noStrike" baseline="0">
                    <a:solidFill>
                      <a:srgbClr val="000000"/>
                    </a:solidFill>
                    <a:latin typeface="Comic Sans MS"/>
                  </a:rPr>
                  <a:t> de precisão e exatidão</a:t>
                </a:r>
                <a:endParaRPr lang="pt-BR" sz="800" b="0" i="0" strike="noStrike">
                  <a:solidFill>
                    <a:srgbClr val="000000"/>
                  </a:solidFill>
                  <a:latin typeface="Comic Sans MS"/>
                </a:endParaRPr>
              </a:p>
            </xdr:txBody>
          </xdr:sp>
          <xdr:pic>
            <xdr:nvPicPr>
              <xdr:cNvPr id="4129" name="Picture 55" descr="C:\Users\Natália\AppData\Local\Microsoft\Windows\Temporary Internet Files\Content.IE5\8DW2NJPU\MC900433845[1].png">
                <a:extLst>
                  <a:ext uri="{FF2B5EF4-FFF2-40B4-BE49-F238E27FC236}">
                    <a16:creationId xmlns:a16="http://schemas.microsoft.com/office/drawing/2014/main" id="{00000000-0008-0000-0300-000021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4629150" y="1180115"/>
                <a:ext cx="800100" cy="79057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119" name="Grupo 29">
              <a:extLs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09600" y="1076325"/>
              <a:ext cx="2647950" cy="657225"/>
              <a:chOff x="76200" y="914400"/>
              <a:chExt cx="2649855" cy="657651"/>
            </a:xfrm>
          </xdr:grpSpPr>
          <xdr:sp macro="" textlink="">
            <xdr:nvSpPr>
              <xdr:cNvPr id="36" name="AutoShape 3">
                <a:extLst>
                  <a:ext uri="{FF2B5EF4-FFF2-40B4-BE49-F238E27FC236}">
                    <a16:creationId xmlns:a16="http://schemas.microsoft.com/office/drawing/2014/main" id="{00000000-0008-0000-0300-00002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53048" y="992358"/>
                <a:ext cx="2475876" cy="574514"/>
              </a:xfrm>
              <a:prstGeom prst="roundRect">
                <a:avLst>
                  <a:gd name="adj" fmla="val 16667"/>
                </a:avLst>
              </a:prstGeom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5"/>
              </a:fillRef>
              <a:effectRef idx="1">
                <a:schemeClr val="accent5"/>
              </a:effectRef>
              <a:fontRef idx="minor">
                <a:schemeClr val="lt1"/>
              </a:fontRef>
            </xdr:style>
            <xdr:txBody>
              <a:bodyPr vertOverflow="clip" wrap="square" lIns="36576" tIns="45720" rIns="36576" bIns="45720" anchor="ctr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Instruções de uso do material</a:t>
                </a:r>
              </a:p>
            </xdr:txBody>
          </xdr:sp>
          <xdr:pic>
            <xdr:nvPicPr>
              <xdr:cNvPr id="4127" name="Picture 70" descr="C:\Program Files\Microsoft Office\MEDIA\CAGCAT10\j0299125.wmf">
                <a:extLst>
                  <a:ext uri="{FF2B5EF4-FFF2-40B4-BE49-F238E27FC236}">
                    <a16:creationId xmlns:a16="http://schemas.microsoft.com/office/drawing/2014/main" id="{00000000-0008-0000-0300-00001F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/>
              <a:srcRect/>
              <a:stretch>
                <a:fillRect/>
              </a:stretch>
            </xdr:blipFill>
            <xdr:spPr bwMode="auto">
              <a:xfrm>
                <a:off x="76200" y="914400"/>
                <a:ext cx="342900" cy="55245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120" name="Grupo 30">
              <a:extLs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448050" y="971550"/>
              <a:ext cx="2762250" cy="762000"/>
              <a:chOff x="3933825" y="809625"/>
              <a:chExt cx="2762250" cy="764400"/>
            </a:xfrm>
          </xdr:grpSpPr>
          <xdr:sp macro="" textlink="">
            <xdr:nvSpPr>
              <xdr:cNvPr id="39" name="AutoShape 4">
                <a:extLst>
                  <a:ext uri="{FF2B5EF4-FFF2-40B4-BE49-F238E27FC236}">
                    <a16:creationId xmlns:a16="http://schemas.microsoft.com/office/drawing/2014/main" id="{00000000-0008-0000-0300-00002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936507" y="979792"/>
                <a:ext cx="2460502" cy="589041"/>
              </a:xfrm>
              <a:prstGeom prst="roundRect">
                <a:avLst>
                  <a:gd name="adj" fmla="val 16667"/>
                </a:avLst>
              </a:prstGeom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6"/>
              </a:fillRef>
              <a:effectRef idx="1">
                <a:schemeClr val="accent6"/>
              </a:effectRef>
              <a:fontRef idx="minor">
                <a:schemeClr val="lt1"/>
              </a:fontRef>
            </xdr:style>
            <xdr:txBody>
              <a:bodyPr vertOverflow="clip" wrap="square" lIns="36576" tIns="45720" rIns="36576" bIns="45720" anchor="ctr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Inserir medidas coletadas</a:t>
                </a:r>
              </a:p>
            </xdr:txBody>
          </xdr:sp>
          <xdr:pic>
            <xdr:nvPicPr>
              <xdr:cNvPr id="4125" name="Picture 94" descr="C:\Users\Natália\AppData\Local\Microsoft\Windows\Temporary Internet Files\Content.IE5\LT00TPWD\MC900088888[1].wmf">
                <a:extLst>
                  <a:ext uri="{FF2B5EF4-FFF2-40B4-BE49-F238E27FC236}">
                    <a16:creationId xmlns:a16="http://schemas.microsoft.com/office/drawing/2014/main" id="{00000000-0008-0000-0300-00001D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6181725" y="809625"/>
                <a:ext cx="514350" cy="71437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121" name="Grupo 23">
              <a:extLs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448050" y="2628900"/>
              <a:ext cx="2657475" cy="600075"/>
              <a:chOff x="3933825" y="2470785"/>
              <a:chExt cx="2654348" cy="596265"/>
            </a:xfrm>
          </xdr:grpSpPr>
          <xdr:sp macro="" textlink="">
            <xdr:nvSpPr>
              <xdr:cNvPr id="42" name="AutoShape 4">
                <a:extLst>
                  <a:ext uri="{FF2B5EF4-FFF2-40B4-BE49-F238E27FC236}">
                    <a16:creationId xmlns:a16="http://schemas.microsoft.com/office/drawing/2014/main" id="{00000000-0008-0000-0300-00002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936504" y="2470620"/>
                <a:ext cx="2471185" cy="583464"/>
              </a:xfrm>
              <a:prstGeom prst="roundRect">
                <a:avLst>
                  <a:gd name="adj" fmla="val 16667"/>
                </a:avLst>
              </a:prstGeom>
              <a:solidFill>
                <a:srgbClr val="92D050"/>
              </a:solidFill>
              <a:ln>
                <a:headEnd/>
                <a:tailEnd/>
              </a:ln>
            </xdr:spPr>
            <xdr:style>
              <a:lnRef idx="3">
                <a:schemeClr val="lt1"/>
              </a:lnRef>
              <a:fillRef idx="1">
                <a:schemeClr val="accent3"/>
              </a:fillRef>
              <a:effectRef idx="1">
                <a:schemeClr val="accent3"/>
              </a:effectRef>
              <a:fontRef idx="minor">
                <a:schemeClr val="lt1"/>
              </a:fontRef>
            </xdr:style>
            <xdr:txBody>
              <a:bodyPr vertOverflow="clip" wrap="square" lIns="36576" tIns="45720" rIns="36576" bIns="45720" anchor="ctr" upright="1"/>
              <a:lstStyle/>
              <a:p>
                <a:pPr algn="ctr" rtl="1">
                  <a:defRPr sz="1000"/>
                </a:pPr>
                <a:r>
                  <a:rPr lang="pt-BR" sz="800" b="0" i="0" strike="noStrike">
                    <a:solidFill>
                      <a:srgbClr val="000000"/>
                    </a:solidFill>
                    <a:latin typeface="Comic Sans MS"/>
                  </a:rPr>
                  <a:t>Créditos</a:t>
                </a:r>
                <a:r>
                  <a:rPr lang="pt-BR" sz="800" b="0" i="0" strike="noStrike" baseline="0">
                    <a:solidFill>
                      <a:srgbClr val="000000"/>
                    </a:solidFill>
                    <a:latin typeface="Comic Sans MS"/>
                  </a:rPr>
                  <a:t> e Contato</a:t>
                </a:r>
                <a:endParaRPr lang="pt-BR" sz="800" b="0" i="0" strike="noStrike">
                  <a:solidFill>
                    <a:srgbClr val="000000"/>
                  </a:solidFill>
                  <a:latin typeface="Comic Sans MS"/>
                </a:endParaRPr>
              </a:p>
            </xdr:txBody>
          </xdr:sp>
          <xdr:pic>
            <xdr:nvPicPr>
              <xdr:cNvPr id="4123" name="Picture 1107" descr="C:\Users\Lanpop\AppData\Local\Microsoft\Windows\Temporary Internet Files\Content.IE5\J5H9SAEO\MC900354013[1].wmf">
                <a:extLst>
                  <a:ext uri="{FF2B5EF4-FFF2-40B4-BE49-F238E27FC236}">
                    <a16:creationId xmlns:a16="http://schemas.microsoft.com/office/drawing/2014/main" id="{00000000-0008-0000-0300-00001B1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 cstate="print"/>
              <a:srcRect/>
              <a:stretch>
                <a:fillRect/>
              </a:stretch>
            </xdr:blipFill>
            <xdr:spPr bwMode="auto">
              <a:xfrm>
                <a:off x="6076950" y="2514600"/>
                <a:ext cx="511223" cy="55245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</xdr:grpSp>
      <xdr:sp macro="" textlink="">
        <xdr:nvSpPr>
          <xdr:cNvPr id="45" name="Retângulo de cantos arredondados 44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SpPr/>
        </xdr:nvSpPr>
        <xdr:spPr bwMode="auto">
          <a:xfrm>
            <a:off x="2314575" y="819150"/>
            <a:ext cx="1943100" cy="571500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Neste ícone o usuário terá contato com uma explicação detalhada da planilha e de como utilizá-la.</a:t>
            </a:r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46" name="Retângulo de cantos arredondados 45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SpPr/>
        </xdr:nvSpPr>
        <xdr:spPr bwMode="auto">
          <a:xfrm>
            <a:off x="333375" y="1400175"/>
            <a:ext cx="1943100" cy="2114550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Ao clicar neste ícone, o usuário é direcionado a uma página em que consta um material explicativo de três metodologias utilizadas para avaliar o desempenho dos antropometristas. </a:t>
            </a:r>
          </a:p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As setas, em roxo, abaixo de cada metodologia , direcionam o usuário ao passo-a-passo de como obter os coeficientes de padronização e, ao final, é apresentado um exemplo da aplicação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do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 método.</a:t>
            </a:r>
          </a:p>
        </xdr:txBody>
      </xdr:sp>
      <xdr:sp macro="" textlink="">
        <xdr:nvSpPr>
          <xdr:cNvPr id="47" name="Retângulo de cantos arredondados 46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SpPr/>
        </xdr:nvSpPr>
        <xdr:spPr bwMode="auto">
          <a:xfrm>
            <a:off x="2171700" y="3505201"/>
            <a:ext cx="2114550" cy="1219200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Neste ícone serão apresentadas as técnicas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antropométricas de estatura, circunferência de cintura e dobra cutânea triciptal.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 O usuário pode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ser direcionado  ao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 </a:t>
            </a:r>
            <a:r>
              <a:rPr lang="pt-BR" sz="800" i="1">
                <a:latin typeface="Comic Sans MS" pitchFamily="66" charset="0"/>
                <a:ea typeface="+mn-ea"/>
                <a:cs typeface="+mn-cs"/>
              </a:rPr>
              <a:t>website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 do LANPOP, onde poderá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acessar o 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Manual de Práticas Antropométricas e outros materiais.</a:t>
            </a:r>
            <a:endParaRPr lang="pt-BR" sz="800">
              <a:latin typeface="Comic Sans MS" pitchFamily="66" charset="0"/>
            </a:endParaRPr>
          </a:p>
        </xdr:txBody>
      </xdr:sp>
      <xdr:sp macro="" textlink="">
        <xdr:nvSpPr>
          <xdr:cNvPr id="50" name="Retângulo de cantos arredondados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 bwMode="auto">
          <a:xfrm>
            <a:off x="4495800" y="209550"/>
            <a:ext cx="4772025" cy="1190625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Neste ícone o usuário é direcionado a uma página explicando como inserir os dados coletados. Após ler as recomendações, ele deve clicar em </a:t>
            </a:r>
            <a:r>
              <a:rPr lang="pt-BR" sz="800" u="sng">
                <a:latin typeface="Comic Sans MS" pitchFamily="66" charset="0"/>
                <a:ea typeface="+mn-ea"/>
                <a:cs typeface="+mn-cs"/>
              </a:rPr>
              <a:t>iniciar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 e será direcionado a uma planilha na qual os dados devem ser inseridos.  O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 usuário deve estar atento para inserir as medidas do campo correto, de acordo com o nome do voluntário e a variável antropométrica em questão.  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No campo da variável "</a:t>
            </a:r>
            <a:r>
              <a:rPr lang="pt-BR" sz="800" u="sng">
                <a:latin typeface="Comic Sans MS" pitchFamily="66" charset="0"/>
                <a:ea typeface="+mn-ea"/>
                <a:cs typeface="+mn-cs"/>
              </a:rPr>
              <a:t>outra</a:t>
            </a:r>
            <a:r>
              <a:rPr lang="pt-BR" sz="800">
                <a:latin typeface="Comic Sans MS" pitchFamily="66" charset="0"/>
                <a:ea typeface="+mn-ea"/>
                <a:cs typeface="+mn-cs"/>
              </a:rPr>
              <a:t>", podem ser inseridos dados de uma variável qualquer, a caráter de escolha do usuário. É importante atentar para a unidade de medida das variáveis coletadas. Recomenda-se utilizar apenas uma casa decimal. </a:t>
            </a:r>
          </a:p>
        </xdr:txBody>
      </xdr:sp>
      <xdr:sp macro="" textlink="">
        <xdr:nvSpPr>
          <xdr:cNvPr id="52" name="Retângulo de cantos arredondados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/>
        </xdr:nvSpPr>
        <xdr:spPr bwMode="auto">
          <a:xfrm>
            <a:off x="4495800" y="3505201"/>
            <a:ext cx="2447925" cy="1095375"/>
          </a:xfrm>
          <a:prstGeom prst="roundRect">
            <a:avLst/>
          </a:prstGeom>
          <a:solidFill>
            <a:schemeClr val="bg1">
              <a:lumMod val="85000"/>
            </a:schemeClr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0" tIns="0" rIns="0" bIns="0" rtlCol="0" anchor="ctr" upright="1"/>
          <a:lstStyle/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Esta janela fornecerá ao usuário o endereço do LANPOP, além da página eletrônica e do e-mail, através do qual ele poderá entrar em contato conosco para eventuais esclarecimentos. </a:t>
            </a:r>
          </a:p>
          <a:p>
            <a:pPr lvl="0" algn="ctr"/>
            <a:r>
              <a:rPr lang="pt-BR" sz="800">
                <a:latin typeface="Comic Sans MS" pitchFamily="66" charset="0"/>
                <a:ea typeface="+mn-ea"/>
                <a:cs typeface="+mn-cs"/>
              </a:rPr>
              <a:t>Aqui também são apresentados os créditos  </a:t>
            </a:r>
            <a:r>
              <a:rPr lang="pt-BR" sz="800" baseline="0">
                <a:latin typeface="Comic Sans MS" pitchFamily="66" charset="0"/>
                <a:ea typeface="+mn-ea"/>
                <a:cs typeface="+mn-cs"/>
              </a:rPr>
              <a:t>à equipe que desenvolveu este material.</a:t>
            </a:r>
            <a:endParaRPr lang="pt-BR" sz="800">
              <a:latin typeface="Comic Sans MS" pitchFamily="66" charset="0"/>
              <a:ea typeface="+mn-ea"/>
              <a:cs typeface="+mn-cs"/>
            </a:endParaRPr>
          </a:p>
        </xdr:txBody>
      </xdr:sp>
      <xdr:cxnSp macro="">
        <xdr:nvCxnSpPr>
          <xdr:cNvPr id="4112" name="Conector de seta reta 53">
            <a:extLst>
              <a:ext uri="{FF2B5EF4-FFF2-40B4-BE49-F238E27FC236}">
                <a16:creationId xmlns:a16="http://schemas.microsoft.com/office/drawing/2014/main" id="{00000000-0008-0000-0300-000010100000}"/>
              </a:ext>
            </a:extLst>
          </xdr:cNvPr>
          <xdr:cNvCxnSpPr>
            <a:cxnSpLocks noChangeShapeType="1"/>
            <a:stCxn id="36" idx="0"/>
          </xdr:cNvCxnSpPr>
        </xdr:nvCxnSpPr>
        <xdr:spPr bwMode="auto">
          <a:xfrm flipH="1" flipV="1">
            <a:off x="3381375" y="1409700"/>
            <a:ext cx="0" cy="314325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4113" name="Conector de seta reta 57">
            <a:extLst>
              <a:ext uri="{FF2B5EF4-FFF2-40B4-BE49-F238E27FC236}">
                <a16:creationId xmlns:a16="http://schemas.microsoft.com/office/drawing/2014/main" id="{00000000-0008-0000-0300-000011100000}"/>
              </a:ext>
            </a:extLst>
          </xdr:cNvPr>
          <xdr:cNvCxnSpPr>
            <a:cxnSpLocks noChangeShapeType="1"/>
            <a:stCxn id="27" idx="2"/>
          </xdr:cNvCxnSpPr>
        </xdr:nvCxnSpPr>
        <xdr:spPr bwMode="auto">
          <a:xfrm flipH="1">
            <a:off x="3381375" y="3228975"/>
            <a:ext cx="0" cy="32385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4114" name="Conector de seta reta 58">
            <a:extLst>
              <a:ext uri="{FF2B5EF4-FFF2-40B4-BE49-F238E27FC236}">
                <a16:creationId xmlns:a16="http://schemas.microsoft.com/office/drawing/2014/main" id="{00000000-0008-0000-0300-000012100000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5286375" y="3228975"/>
            <a:ext cx="0" cy="32385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4115" name="Conector de seta reta 59">
            <a:extLst>
              <a:ext uri="{FF2B5EF4-FFF2-40B4-BE49-F238E27FC236}">
                <a16:creationId xmlns:a16="http://schemas.microsoft.com/office/drawing/2014/main" id="{00000000-0008-0000-0300-000013100000}"/>
              </a:ext>
            </a:extLst>
          </xdr:cNvPr>
          <xdr:cNvCxnSpPr>
            <a:cxnSpLocks noChangeShapeType="1"/>
          </xdr:cNvCxnSpPr>
        </xdr:nvCxnSpPr>
        <xdr:spPr bwMode="auto">
          <a:xfrm flipH="1" flipV="1">
            <a:off x="5257800" y="1400175"/>
            <a:ext cx="0" cy="314325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</xdr:grpSp>
    <xdr:clientData/>
  </xdr:twoCellAnchor>
  <xdr:twoCellAnchor>
    <xdr:from>
      <xdr:col>0</xdr:col>
      <xdr:colOff>323850</xdr:colOff>
      <xdr:row>0</xdr:row>
      <xdr:rowOff>114300</xdr:rowOff>
    </xdr:from>
    <xdr:to>
      <xdr:col>3</xdr:col>
      <xdr:colOff>9525</xdr:colOff>
      <xdr:row>7</xdr:row>
      <xdr:rowOff>28575</xdr:rowOff>
    </xdr:to>
    <xdr:grpSp>
      <xdr:nvGrpSpPr>
        <xdr:cNvPr id="4100" name="Grupo 64">
          <a:extLst>
            <a:ext uri="{FF2B5EF4-FFF2-40B4-BE49-F238E27FC236}">
              <a16:creationId xmlns:a16="http://schemas.microsoft.com/office/drawing/2014/main" id="{00000000-0008-0000-0300-000004100000}"/>
            </a:ext>
          </a:extLst>
        </xdr:cNvPr>
        <xdr:cNvGrpSpPr>
          <a:grpSpLocks/>
        </xdr:cNvGrpSpPr>
      </xdr:nvGrpSpPr>
      <xdr:grpSpPr bwMode="auto">
        <a:xfrm>
          <a:off x="323850" y="114300"/>
          <a:ext cx="1514475" cy="1047750"/>
          <a:chOff x="3028950" y="1228725"/>
          <a:chExt cx="2066925" cy="1409700"/>
        </a:xfrm>
      </xdr:grpSpPr>
      <xdr:sp macro="" textlink="">
        <xdr:nvSpPr>
          <xdr:cNvPr id="66" name="Retângulo de cantos arredondados 65">
            <a:extLst>
              <a:ext uri="{FF2B5EF4-FFF2-40B4-BE49-F238E27FC236}">
                <a16:creationId xmlns:a16="http://schemas.microsoft.com/office/drawing/2014/main" id="{00000000-0008-0000-0300-000042000000}"/>
              </a:ext>
            </a:extLst>
          </xdr:cNvPr>
          <xdr:cNvSpPr/>
        </xdr:nvSpPr>
        <xdr:spPr bwMode="auto">
          <a:xfrm>
            <a:off x="3028950" y="1228725"/>
            <a:ext cx="1910931" cy="1217468"/>
          </a:xfrm>
          <a:prstGeom prst="roundRect">
            <a:avLst/>
          </a:prstGeom>
          <a:solidFill>
            <a:srgbClr val="FFCC99"/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800" b="0">
                <a:solidFill>
                  <a:sysClr val="windowText" lastClr="000000"/>
                </a:solidFill>
                <a:latin typeface="Comic Sans MS" pitchFamily="66" charset="0"/>
              </a:rPr>
              <a:t>Uso deste</a:t>
            </a:r>
            <a:r>
              <a:rPr lang="pt-BR" sz="800" b="0" baseline="0">
                <a:solidFill>
                  <a:sysClr val="windowText" lastClr="000000"/>
                </a:solidFill>
                <a:latin typeface="Comic Sans MS" pitchFamily="66" charset="0"/>
              </a:rPr>
              <a:t> material de apoio para treinamento de antropometristas</a:t>
            </a:r>
            <a:endParaRPr lang="pt-BR" sz="800" b="0">
              <a:solidFill>
                <a:sysClr val="windowText" lastClr="000000"/>
              </a:solidFill>
              <a:latin typeface="Comic Sans MS" pitchFamily="66" charset="0"/>
            </a:endParaRPr>
          </a:p>
        </xdr:txBody>
      </xdr:sp>
      <xdr:pic>
        <xdr:nvPicPr>
          <xdr:cNvPr id="4104" name="Picture 240" descr="C:\Users\Lanpop\AppData\Local\Microsoft\Windows\Temporary Internet Files\Content.IE5\IG3JVR2O\MC900434828[1].png">
            <a:extLst>
              <a:ext uri="{FF2B5EF4-FFF2-40B4-BE49-F238E27FC236}">
                <a16:creationId xmlns:a16="http://schemas.microsoft.com/office/drawing/2014/main" id="{00000000-0008-0000-0300-000008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552950" y="2095500"/>
            <a:ext cx="542925" cy="5429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40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396000</xdr:colOff>
      <xdr:row>25</xdr:row>
      <xdr:rowOff>72150</xdr:rowOff>
    </xdr:to>
    <xdr:sp macro="" textlink="">
      <xdr:nvSpPr>
        <xdr:cNvPr id="41" name="Seta para a esquerda 40">
          <a:hlinkClick xmlns:r="http://schemas.openxmlformats.org/officeDocument/2006/relationships" r:id="rId10" tooltip="Voltar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0" y="3724275"/>
          <a:ext cx="396000" cy="3960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pt-BR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40962" name="Chave direita 12">
          <a:extLst>
            <a:ext uri="{FF2B5EF4-FFF2-40B4-BE49-F238E27FC236}">
              <a16:creationId xmlns:a16="http://schemas.microsoft.com/office/drawing/2014/main" id="{00000000-0008-0000-2700-000002A0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40963" name="Grupo 8">
          <a:extLst>
            <a:ext uri="{FF2B5EF4-FFF2-40B4-BE49-F238E27FC236}">
              <a16:creationId xmlns:a16="http://schemas.microsoft.com/office/drawing/2014/main" id="{00000000-0008-0000-2700-000003A0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7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0976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700-000010A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40964" name="Grupo 17">
          <a:extLst>
            <a:ext uri="{FF2B5EF4-FFF2-40B4-BE49-F238E27FC236}">
              <a16:creationId xmlns:a16="http://schemas.microsoft.com/office/drawing/2014/main" id="{00000000-0008-0000-2700-000004A0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7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7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7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7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7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7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7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7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7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7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41986" name="Chave direita 12">
          <a:extLst>
            <a:ext uri="{FF2B5EF4-FFF2-40B4-BE49-F238E27FC236}">
              <a16:creationId xmlns:a16="http://schemas.microsoft.com/office/drawing/2014/main" id="{00000000-0008-0000-2800-000002A4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41987" name="Grupo 8">
          <a:extLst>
            <a:ext uri="{FF2B5EF4-FFF2-40B4-BE49-F238E27FC236}">
              <a16:creationId xmlns:a16="http://schemas.microsoft.com/office/drawing/2014/main" id="{00000000-0008-0000-2800-000003A4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8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2000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800-000010A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41988" name="Grupo 17">
          <a:extLst>
            <a:ext uri="{FF2B5EF4-FFF2-40B4-BE49-F238E27FC236}">
              <a16:creationId xmlns:a16="http://schemas.microsoft.com/office/drawing/2014/main" id="{00000000-0008-0000-2800-000004A4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8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8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8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8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8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8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8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8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8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43010" name="Chave direita 12">
          <a:extLst>
            <a:ext uri="{FF2B5EF4-FFF2-40B4-BE49-F238E27FC236}">
              <a16:creationId xmlns:a16="http://schemas.microsoft.com/office/drawing/2014/main" id="{00000000-0008-0000-2900-000002A8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43011" name="Grupo 8">
          <a:extLst>
            <a:ext uri="{FF2B5EF4-FFF2-40B4-BE49-F238E27FC236}">
              <a16:creationId xmlns:a16="http://schemas.microsoft.com/office/drawing/2014/main" id="{00000000-0008-0000-2900-000003A8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9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3024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900-000010A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43012" name="Grupo 17">
          <a:extLst>
            <a:ext uri="{FF2B5EF4-FFF2-40B4-BE49-F238E27FC236}">
              <a16:creationId xmlns:a16="http://schemas.microsoft.com/office/drawing/2014/main" id="{00000000-0008-0000-2900-000004A8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9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9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9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9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9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9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9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9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9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44034" name="Chave direita 12">
          <a:extLst>
            <a:ext uri="{FF2B5EF4-FFF2-40B4-BE49-F238E27FC236}">
              <a16:creationId xmlns:a16="http://schemas.microsoft.com/office/drawing/2014/main" id="{00000000-0008-0000-2A00-000002AC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44035" name="Grupo 8">
          <a:extLst>
            <a:ext uri="{FF2B5EF4-FFF2-40B4-BE49-F238E27FC236}">
              <a16:creationId xmlns:a16="http://schemas.microsoft.com/office/drawing/2014/main" id="{00000000-0008-0000-2A00-000003AC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4048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A00-000010A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44036" name="Grupo 17">
          <a:extLst>
            <a:ext uri="{FF2B5EF4-FFF2-40B4-BE49-F238E27FC236}">
              <a16:creationId xmlns:a16="http://schemas.microsoft.com/office/drawing/2014/main" id="{00000000-0008-0000-2A00-000004AC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A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A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A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A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A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A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A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A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A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53174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0" y="0"/>
          <a:ext cx="6353174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2</xdr:col>
      <xdr:colOff>0</xdr:colOff>
      <xdr:row>4</xdr:row>
      <xdr:rowOff>123825</xdr:rowOff>
    </xdr:from>
    <xdr:to>
      <xdr:col>2</xdr:col>
      <xdr:colOff>200025</xdr:colOff>
      <xdr:row>23</xdr:row>
      <xdr:rowOff>66675</xdr:rowOff>
    </xdr:to>
    <xdr:sp macro="" textlink="">
      <xdr:nvSpPr>
        <xdr:cNvPr id="45058" name="Chave direita 12">
          <a:extLst>
            <a:ext uri="{FF2B5EF4-FFF2-40B4-BE49-F238E27FC236}">
              <a16:creationId xmlns:a16="http://schemas.microsoft.com/office/drawing/2014/main" id="{00000000-0008-0000-2B00-000002B00000}"/>
            </a:ext>
          </a:extLst>
        </xdr:cNvPr>
        <xdr:cNvSpPr>
          <a:spLocks/>
        </xdr:cNvSpPr>
      </xdr:nvSpPr>
      <xdr:spPr bwMode="auto">
        <a:xfrm>
          <a:off x="1219200" y="819150"/>
          <a:ext cx="200025" cy="3019425"/>
        </a:xfrm>
        <a:prstGeom prst="rightBrace">
          <a:avLst>
            <a:gd name="adj1" fmla="val 8246"/>
            <a:gd name="adj2" fmla="val 50000"/>
          </a:avLst>
        </a:prstGeom>
        <a:noFill/>
        <a:ln w="12700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21</xdr:row>
      <xdr:rowOff>0</xdr:rowOff>
    </xdr:from>
    <xdr:to>
      <xdr:col>10</xdr:col>
      <xdr:colOff>0</xdr:colOff>
      <xdr:row>26</xdr:row>
      <xdr:rowOff>0</xdr:rowOff>
    </xdr:to>
    <xdr:grpSp>
      <xdr:nvGrpSpPr>
        <xdr:cNvPr id="45059" name="Grupo 8">
          <a:extLst>
            <a:ext uri="{FF2B5EF4-FFF2-40B4-BE49-F238E27FC236}">
              <a16:creationId xmlns:a16="http://schemas.microsoft.com/office/drawing/2014/main" id="{00000000-0008-0000-2B00-000003B00000}"/>
            </a:ext>
          </a:extLst>
        </xdr:cNvPr>
        <xdr:cNvGrpSpPr>
          <a:grpSpLocks/>
        </xdr:cNvGrpSpPr>
      </xdr:nvGrpSpPr>
      <xdr:grpSpPr bwMode="auto">
        <a:xfrm>
          <a:off x="4876800" y="3448050"/>
          <a:ext cx="2095500" cy="809625"/>
          <a:chOff x="1828800" y="3886200"/>
          <a:chExt cx="2093604" cy="809625"/>
        </a:xfrm>
      </xdr:grpSpPr>
      <xdr:sp macro="" textlink="">
        <xdr:nvSpPr>
          <xdr:cNvPr id="16" name="AutoShape 4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B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0075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5072" name="Picture 55" descr="C:\Users\Natália\AppData\Local\Microsoft\Windows\Temporary Internet Files\Content.IE5\8DW2NJPU\MC900433845[1].png">
            <a:hlinkClick xmlns:r="http://schemas.openxmlformats.org/officeDocument/2006/relationships" r:id="rId1" tooltip="Desempenho dos antropometristas"/>
            <a:extLst>
              <a:ext uri="{FF2B5EF4-FFF2-40B4-BE49-F238E27FC236}">
                <a16:creationId xmlns:a16="http://schemas.microsoft.com/office/drawing/2014/main" id="{00000000-0008-0000-2B00-000010B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23</xdr:row>
      <xdr:rowOff>76200</xdr:rowOff>
    </xdr:to>
    <xdr:grpSp>
      <xdr:nvGrpSpPr>
        <xdr:cNvPr id="45060" name="Grupo 17">
          <a:extLst>
            <a:ext uri="{FF2B5EF4-FFF2-40B4-BE49-F238E27FC236}">
              <a16:creationId xmlns:a16="http://schemas.microsoft.com/office/drawing/2014/main" id="{00000000-0008-0000-2B00-000004B00000}"/>
            </a:ext>
          </a:extLst>
        </xdr:cNvPr>
        <xdr:cNvGrpSpPr>
          <a:grpSpLocks/>
        </xdr:cNvGrpSpPr>
      </xdr:nvGrpSpPr>
      <xdr:grpSpPr bwMode="auto">
        <a:xfrm>
          <a:off x="0" y="695325"/>
          <a:ext cx="1076325" cy="3152775"/>
          <a:chOff x="0" y="352380"/>
          <a:chExt cx="1348740" cy="3127245"/>
        </a:xfrm>
      </xdr:grpSpPr>
      <xdr:pic>
        <xdr:nvPicPr>
          <xdr:cNvPr id="19" name="Picture 42" descr="C:\Users\Natália\AppData\Local\Microsoft\Windows\Temporary Internet Files\Content.IE5\LT00TPWD\MM900336967[1].gif">
            <a:hlinkClick xmlns:r="http://schemas.openxmlformats.org/officeDocument/2006/relationships" r:id="rId3" tooltip="Estatura"/>
            <a:extLst>
              <a:ext uri="{FF2B5EF4-FFF2-40B4-BE49-F238E27FC236}">
                <a16:creationId xmlns:a16="http://schemas.microsoft.com/office/drawing/2014/main" id="{00000000-0008-0000-2B00-00001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CaixaDeTexto 19">
            <a:extLst>
              <a:ext uri="{FF2B5EF4-FFF2-40B4-BE49-F238E27FC236}">
                <a16:creationId xmlns:a16="http://schemas.microsoft.com/office/drawing/2014/main" id="{00000000-0008-0000-2B00-000014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1" name="Picture 42" descr="C:\Users\Natália\AppData\Local\Microsoft\Windows\Temporary Internet Files\Content.IE5\LT00TPWD\MM900336967[1].gif">
            <a:hlinkClick xmlns:r="http://schemas.openxmlformats.org/officeDocument/2006/relationships" r:id="rId5" tooltip="Circunferência de Cintura"/>
            <a:extLst>
              <a:ext uri="{FF2B5EF4-FFF2-40B4-BE49-F238E27FC236}">
                <a16:creationId xmlns:a16="http://schemas.microsoft.com/office/drawing/2014/main" id="{00000000-0008-0000-2B00-00001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B00-000016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23" name="Picture 42" descr="C:\Users\Natália\AppData\Local\Microsoft\Windows\Temporary Internet Files\Content.IE5\LT00TPWD\MM900336967[1].gif">
            <a:hlinkClick xmlns:r="http://schemas.openxmlformats.org/officeDocument/2006/relationships" r:id="rId6" tooltip="Dobra cutânea triciptal"/>
            <a:extLst>
              <a:ext uri="{FF2B5EF4-FFF2-40B4-BE49-F238E27FC236}">
                <a16:creationId xmlns:a16="http://schemas.microsoft.com/office/drawing/2014/main" id="{00000000-0008-0000-2B00-00001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B00-000018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25" name="Picture 42" descr="C:\Users\Natália\AppData\Local\Microsoft\Windows\Temporary Internet Files\Content.IE5\LT00TPWD\MM900336967[1].gif">
            <a:hlinkClick xmlns:r="http://schemas.openxmlformats.org/officeDocument/2006/relationships" r:id="rId7" tooltip="Outra medida"/>
            <a:extLst>
              <a:ext uri="{FF2B5EF4-FFF2-40B4-BE49-F238E27FC236}">
                <a16:creationId xmlns:a16="http://schemas.microsoft.com/office/drawing/2014/main" id="{00000000-0008-0000-2B00-00001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B00-00001A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7" name="Picture 57" descr="C:\Users\Natália\AppData\Local\Microsoft\Windows\Temporary Internet Files\Content.IE5\3WYPPG2D\MC900442122[1].png">
          <a:hlinkClick xmlns:r="http://schemas.openxmlformats.org/officeDocument/2006/relationships" r:id="rId8" tooltip="Voltar à abertura"/>
          <a:extLst>
            <a:ext uri="{FF2B5EF4-FFF2-40B4-BE49-F238E27FC236}">
              <a16:creationId xmlns:a16="http://schemas.microsoft.com/office/drawing/2014/main" id="{00000000-0008-0000-2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7</xdr:col>
      <xdr:colOff>291465</xdr:colOff>
      <xdr:row>16</xdr:row>
      <xdr:rowOff>146685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2B00-00001C000000}"/>
            </a:ext>
          </a:extLst>
        </xdr:cNvPr>
        <xdr:cNvSpPr txBox="1"/>
      </xdr:nvSpPr>
      <xdr:spPr>
        <a:xfrm>
          <a:off x="1828800" y="2152650"/>
          <a:ext cx="2729865" cy="632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Clique em uma das variáveis ao</a:t>
          </a:r>
          <a:r>
            <a:rPr lang="pt-BR" sz="1000" baseline="0">
              <a:solidFill>
                <a:sysClr val="windowText" lastClr="000000"/>
              </a:solidFill>
              <a:latin typeface="Comic Sans MS" pitchFamily="66" charset="0"/>
            </a:rPr>
            <a:t> lado</a:t>
          </a:r>
          <a:r>
            <a:rPr lang="pt-BR" sz="1000">
              <a:solidFill>
                <a:sysClr val="windowText" lastClr="000000"/>
              </a:solidFill>
              <a:latin typeface="Comic Sans MS" pitchFamily="66" charset="0"/>
            </a:rPr>
            <a:t> para verificar o desempenho do antropometrista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46082" name="Grupo 12">
          <a:extLst>
            <a:ext uri="{FF2B5EF4-FFF2-40B4-BE49-F238E27FC236}">
              <a16:creationId xmlns:a16="http://schemas.microsoft.com/office/drawing/2014/main" id="{00000000-0008-0000-2C00-000002B4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2C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2C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2C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46083" name="Colchete esquerdo 16">
          <a:extLst>
            <a:ext uri="{FF2B5EF4-FFF2-40B4-BE49-F238E27FC236}">
              <a16:creationId xmlns:a16="http://schemas.microsoft.com/office/drawing/2014/main" id="{00000000-0008-0000-2C00-000003B4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523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2C00-000012000000}"/>
            </a:ext>
          </a:extLst>
        </xdr:cNvPr>
        <xdr:cNvSpPr/>
      </xdr:nvSpPr>
      <xdr:spPr bwMode="auto">
        <a:xfrm>
          <a:off x="22479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1</xdr:col>
      <xdr:colOff>104775</xdr:colOff>
      <xdr:row>6</xdr:row>
      <xdr:rowOff>76200</xdr:rowOff>
    </xdr:from>
    <xdr:to>
      <xdr:col>3</xdr:col>
      <xdr:colOff>38100</xdr:colOff>
      <xdr:row>14</xdr:row>
      <xdr:rowOff>28575</xdr:rowOff>
    </xdr:to>
    <xdr:cxnSp macro="">
      <xdr:nvCxnSpPr>
        <xdr:cNvPr id="46085" name="Forma 44">
          <a:extLst>
            <a:ext uri="{FF2B5EF4-FFF2-40B4-BE49-F238E27FC236}">
              <a16:creationId xmlns:a16="http://schemas.microsoft.com/office/drawing/2014/main" id="{00000000-0008-0000-2C00-000005B40000}"/>
            </a:ext>
          </a:extLst>
        </xdr:cNvPr>
        <xdr:cNvCxnSpPr>
          <a:cxnSpLocks noChangeShapeType="1"/>
          <a:endCxn id="46083" idx="1"/>
        </xdr:cNvCxnSpPr>
      </xdr:nvCxnSpPr>
      <xdr:spPr bwMode="auto">
        <a:xfrm>
          <a:off x="714375" y="1066800"/>
          <a:ext cx="695325" cy="13335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46086" name="Grupo 25">
          <a:extLst>
            <a:ext uri="{FF2B5EF4-FFF2-40B4-BE49-F238E27FC236}">
              <a16:creationId xmlns:a16="http://schemas.microsoft.com/office/drawing/2014/main" id="{00000000-0008-0000-2C00-000006B4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4" tooltip="Estatura"/>
            <a:extLst>
              <a:ext uri="{FF2B5EF4-FFF2-40B4-BE49-F238E27FC236}">
                <a16:creationId xmlns:a16="http://schemas.microsoft.com/office/drawing/2014/main" id="{00000000-0008-0000-2C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2C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6" tooltip="Circunferência de Cintura"/>
            <a:extLst>
              <a:ext uri="{FF2B5EF4-FFF2-40B4-BE49-F238E27FC236}">
                <a16:creationId xmlns:a16="http://schemas.microsoft.com/office/drawing/2014/main" id="{00000000-0008-0000-2C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2C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7" tooltip="Dobra cutânea triciptal"/>
            <a:extLst>
              <a:ext uri="{FF2B5EF4-FFF2-40B4-BE49-F238E27FC236}">
                <a16:creationId xmlns:a16="http://schemas.microsoft.com/office/drawing/2014/main" id="{00000000-0008-0000-2C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C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8" tooltip="Outra medida"/>
            <a:extLst>
              <a:ext uri="{FF2B5EF4-FFF2-40B4-BE49-F238E27FC236}">
                <a16:creationId xmlns:a16="http://schemas.microsoft.com/office/drawing/2014/main" id="{00000000-0008-0000-2C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2C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10</xdr:col>
      <xdr:colOff>0</xdr:colOff>
      <xdr:row>13</xdr:row>
      <xdr:rowOff>0</xdr:rowOff>
    </xdr:from>
    <xdr:to>
      <xdr:col>12</xdr:col>
      <xdr:colOff>542925</xdr:colOff>
      <xdr:row>17</xdr:row>
      <xdr:rowOff>114300</xdr:rowOff>
    </xdr:to>
    <xdr:grpSp>
      <xdr:nvGrpSpPr>
        <xdr:cNvPr id="46087" name="Grupo 8">
          <a:extLst>
            <a:ext uri="{FF2B5EF4-FFF2-40B4-BE49-F238E27FC236}">
              <a16:creationId xmlns:a16="http://schemas.microsoft.com/office/drawing/2014/main" id="{00000000-0008-0000-2C00-000007B40000}"/>
            </a:ext>
          </a:extLst>
        </xdr:cNvPr>
        <xdr:cNvGrpSpPr>
          <a:grpSpLocks/>
        </xdr:cNvGrpSpPr>
      </xdr:nvGrpSpPr>
      <xdr:grpSpPr bwMode="auto">
        <a:xfrm>
          <a:off x="4267200" y="2209800"/>
          <a:ext cx="1933575" cy="800100"/>
          <a:chOff x="1828800" y="3886200"/>
          <a:chExt cx="2093604" cy="809625"/>
        </a:xfrm>
      </xdr:grpSpPr>
      <xdr:sp macro="" textlink="">
        <xdr:nvSpPr>
          <xdr:cNvPr id="40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C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5975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6090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C00-00000AB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3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2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47106" name="Grupo 12">
          <a:extLst>
            <a:ext uri="{FF2B5EF4-FFF2-40B4-BE49-F238E27FC236}">
              <a16:creationId xmlns:a16="http://schemas.microsoft.com/office/drawing/2014/main" id="{00000000-0008-0000-2D00-000002B8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2D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2D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2D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47107" name="Colchete esquerdo 16">
          <a:extLst>
            <a:ext uri="{FF2B5EF4-FFF2-40B4-BE49-F238E27FC236}">
              <a16:creationId xmlns:a16="http://schemas.microsoft.com/office/drawing/2014/main" id="{00000000-0008-0000-2D00-000003B8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523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 bwMode="auto">
        <a:xfrm>
          <a:off x="22479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1</xdr:col>
      <xdr:colOff>104775</xdr:colOff>
      <xdr:row>11</xdr:row>
      <xdr:rowOff>66675</xdr:rowOff>
    </xdr:from>
    <xdr:to>
      <xdr:col>3</xdr:col>
      <xdr:colOff>38100</xdr:colOff>
      <xdr:row>14</xdr:row>
      <xdr:rowOff>28575</xdr:rowOff>
    </xdr:to>
    <xdr:cxnSp macro="">
      <xdr:nvCxnSpPr>
        <xdr:cNvPr id="47109" name="Forma 44">
          <a:extLst>
            <a:ext uri="{FF2B5EF4-FFF2-40B4-BE49-F238E27FC236}">
              <a16:creationId xmlns:a16="http://schemas.microsoft.com/office/drawing/2014/main" id="{00000000-0008-0000-2D00-000005B80000}"/>
            </a:ext>
          </a:extLst>
        </xdr:cNvPr>
        <xdr:cNvCxnSpPr>
          <a:cxnSpLocks noChangeShapeType="1"/>
          <a:endCxn id="47107" idx="1"/>
        </xdr:cNvCxnSpPr>
      </xdr:nvCxnSpPr>
      <xdr:spPr bwMode="auto">
        <a:xfrm>
          <a:off x="714375" y="1943100"/>
          <a:ext cx="695325" cy="4572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47110" name="Grupo 26">
          <a:extLst>
            <a:ext uri="{FF2B5EF4-FFF2-40B4-BE49-F238E27FC236}">
              <a16:creationId xmlns:a16="http://schemas.microsoft.com/office/drawing/2014/main" id="{00000000-0008-0000-2D00-000006B8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8" name="Picture 42" descr="C:\Users\Natália\AppData\Local\Microsoft\Windows\Temporary Internet Files\Content.IE5\LT00TPWD\MM900336967[1].gif">
            <a:hlinkClick xmlns:r="http://schemas.openxmlformats.org/officeDocument/2006/relationships" r:id="rId4" tooltip="Estatura"/>
            <a:extLst>
              <a:ext uri="{FF2B5EF4-FFF2-40B4-BE49-F238E27FC236}">
                <a16:creationId xmlns:a16="http://schemas.microsoft.com/office/drawing/2014/main" id="{00000000-0008-0000-2D00-00001C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00000000-0008-0000-2D00-00001D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0" name="Picture 42" descr="C:\Users\Natália\AppData\Local\Microsoft\Windows\Temporary Internet Files\Content.IE5\LT00TPWD\MM900336967[1].gif">
            <a:hlinkClick xmlns:r="http://schemas.openxmlformats.org/officeDocument/2006/relationships" r:id="rId6" tooltip="Circunferência de Cintura"/>
            <a:extLst>
              <a:ext uri="{FF2B5EF4-FFF2-40B4-BE49-F238E27FC236}">
                <a16:creationId xmlns:a16="http://schemas.microsoft.com/office/drawing/2014/main" id="{00000000-0008-0000-2D00-00001E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D00-00001F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2" name="Picture 42" descr="C:\Users\Natália\AppData\Local\Microsoft\Windows\Temporary Internet Files\Content.IE5\LT00TPWD\MM900336967[1].gif">
            <a:hlinkClick xmlns:r="http://schemas.openxmlformats.org/officeDocument/2006/relationships" r:id="rId7" tooltip="Dobra cutânea triciptal"/>
            <a:extLst>
              <a:ext uri="{FF2B5EF4-FFF2-40B4-BE49-F238E27FC236}">
                <a16:creationId xmlns:a16="http://schemas.microsoft.com/office/drawing/2014/main" id="{00000000-0008-0000-2D00-000020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D00-000021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4" name="Picture 42" descr="C:\Users\Natália\AppData\Local\Microsoft\Windows\Temporary Internet Files\Content.IE5\LT00TPWD\MM900336967[1].gif">
            <a:hlinkClick xmlns:r="http://schemas.openxmlformats.org/officeDocument/2006/relationships" r:id="rId8" tooltip="Outra medida"/>
            <a:extLst>
              <a:ext uri="{FF2B5EF4-FFF2-40B4-BE49-F238E27FC236}">
                <a16:creationId xmlns:a16="http://schemas.microsoft.com/office/drawing/2014/main" id="{00000000-0008-0000-2D00-000022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5" name="CaixaDeTexto 34">
            <a:extLst>
              <a:ext uri="{FF2B5EF4-FFF2-40B4-BE49-F238E27FC236}">
                <a16:creationId xmlns:a16="http://schemas.microsoft.com/office/drawing/2014/main" id="{00000000-0008-0000-2D00-000023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10</xdr:col>
      <xdr:colOff>0</xdr:colOff>
      <xdr:row>13</xdr:row>
      <xdr:rowOff>0</xdr:rowOff>
    </xdr:from>
    <xdr:to>
      <xdr:col>12</xdr:col>
      <xdr:colOff>542925</xdr:colOff>
      <xdr:row>17</xdr:row>
      <xdr:rowOff>114300</xdr:rowOff>
    </xdr:to>
    <xdr:grpSp>
      <xdr:nvGrpSpPr>
        <xdr:cNvPr id="47111" name="Grupo 8">
          <a:extLst>
            <a:ext uri="{FF2B5EF4-FFF2-40B4-BE49-F238E27FC236}">
              <a16:creationId xmlns:a16="http://schemas.microsoft.com/office/drawing/2014/main" id="{00000000-0008-0000-2D00-000007B80000}"/>
            </a:ext>
          </a:extLst>
        </xdr:cNvPr>
        <xdr:cNvGrpSpPr>
          <a:grpSpLocks/>
        </xdr:cNvGrpSpPr>
      </xdr:nvGrpSpPr>
      <xdr:grpSpPr bwMode="auto">
        <a:xfrm>
          <a:off x="4219575" y="2209800"/>
          <a:ext cx="1933575" cy="800100"/>
          <a:chOff x="1828800" y="3886200"/>
          <a:chExt cx="2093604" cy="809625"/>
        </a:xfrm>
      </xdr:grpSpPr>
      <xdr:sp macro="" textlink="">
        <xdr:nvSpPr>
          <xdr:cNvPr id="38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D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5975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7114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D00-00000AB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3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2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48130" name="Grupo 12">
          <a:extLst>
            <a:ext uri="{FF2B5EF4-FFF2-40B4-BE49-F238E27FC236}">
              <a16:creationId xmlns:a16="http://schemas.microsoft.com/office/drawing/2014/main" id="{00000000-0008-0000-2E00-000002BC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2E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2E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2E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48131" name="Colchete esquerdo 16">
          <a:extLst>
            <a:ext uri="{FF2B5EF4-FFF2-40B4-BE49-F238E27FC236}">
              <a16:creationId xmlns:a16="http://schemas.microsoft.com/office/drawing/2014/main" id="{00000000-0008-0000-2E00-000003BC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523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2E00-000012000000}"/>
            </a:ext>
          </a:extLst>
        </xdr:cNvPr>
        <xdr:cNvSpPr/>
      </xdr:nvSpPr>
      <xdr:spPr bwMode="auto">
        <a:xfrm>
          <a:off x="22479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1</xdr:col>
      <xdr:colOff>104775</xdr:colOff>
      <xdr:row>14</xdr:row>
      <xdr:rowOff>28575</xdr:rowOff>
    </xdr:from>
    <xdr:to>
      <xdr:col>3</xdr:col>
      <xdr:colOff>38100</xdr:colOff>
      <xdr:row>16</xdr:row>
      <xdr:rowOff>152400</xdr:rowOff>
    </xdr:to>
    <xdr:cxnSp macro="">
      <xdr:nvCxnSpPr>
        <xdr:cNvPr id="48133" name="Forma 44">
          <a:extLst>
            <a:ext uri="{FF2B5EF4-FFF2-40B4-BE49-F238E27FC236}">
              <a16:creationId xmlns:a16="http://schemas.microsoft.com/office/drawing/2014/main" id="{00000000-0008-0000-2E00-000005BC0000}"/>
            </a:ext>
          </a:extLst>
        </xdr:cNvPr>
        <xdr:cNvCxnSpPr>
          <a:cxnSpLocks noChangeShapeType="1"/>
          <a:endCxn id="48131" idx="1"/>
        </xdr:cNvCxnSpPr>
      </xdr:nvCxnSpPr>
      <xdr:spPr bwMode="auto">
        <a:xfrm flipV="1">
          <a:off x="714375" y="2400300"/>
          <a:ext cx="695325" cy="4857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48134" name="Grupo 25">
          <a:extLst>
            <a:ext uri="{FF2B5EF4-FFF2-40B4-BE49-F238E27FC236}">
              <a16:creationId xmlns:a16="http://schemas.microsoft.com/office/drawing/2014/main" id="{00000000-0008-0000-2E00-000006BC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4" tooltip="Estatura"/>
            <a:extLst>
              <a:ext uri="{FF2B5EF4-FFF2-40B4-BE49-F238E27FC236}">
                <a16:creationId xmlns:a16="http://schemas.microsoft.com/office/drawing/2014/main" id="{00000000-0008-0000-2E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2E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6" tooltip="Circunferência de Cintura"/>
            <a:extLst>
              <a:ext uri="{FF2B5EF4-FFF2-40B4-BE49-F238E27FC236}">
                <a16:creationId xmlns:a16="http://schemas.microsoft.com/office/drawing/2014/main" id="{00000000-0008-0000-2E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2E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7" tooltip="Dobra cutânea triciptal"/>
            <a:extLst>
              <a:ext uri="{FF2B5EF4-FFF2-40B4-BE49-F238E27FC236}">
                <a16:creationId xmlns:a16="http://schemas.microsoft.com/office/drawing/2014/main" id="{00000000-0008-0000-2E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E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8" tooltip="Outra medida"/>
            <a:extLst>
              <a:ext uri="{FF2B5EF4-FFF2-40B4-BE49-F238E27FC236}">
                <a16:creationId xmlns:a16="http://schemas.microsoft.com/office/drawing/2014/main" id="{00000000-0008-0000-2E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2E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10</xdr:col>
      <xdr:colOff>0</xdr:colOff>
      <xdr:row>13</xdr:row>
      <xdr:rowOff>0</xdr:rowOff>
    </xdr:from>
    <xdr:to>
      <xdr:col>12</xdr:col>
      <xdr:colOff>542925</xdr:colOff>
      <xdr:row>17</xdr:row>
      <xdr:rowOff>114300</xdr:rowOff>
    </xdr:to>
    <xdr:grpSp>
      <xdr:nvGrpSpPr>
        <xdr:cNvPr id="48135" name="Grupo 8">
          <a:extLst>
            <a:ext uri="{FF2B5EF4-FFF2-40B4-BE49-F238E27FC236}">
              <a16:creationId xmlns:a16="http://schemas.microsoft.com/office/drawing/2014/main" id="{00000000-0008-0000-2E00-000007BC0000}"/>
            </a:ext>
          </a:extLst>
        </xdr:cNvPr>
        <xdr:cNvGrpSpPr>
          <a:grpSpLocks/>
        </xdr:cNvGrpSpPr>
      </xdr:nvGrpSpPr>
      <xdr:grpSpPr bwMode="auto">
        <a:xfrm>
          <a:off x="4219575" y="2209800"/>
          <a:ext cx="1933575" cy="800100"/>
          <a:chOff x="1828800" y="3886200"/>
          <a:chExt cx="2093604" cy="809625"/>
        </a:xfrm>
      </xdr:grpSpPr>
      <xdr:sp macro="" textlink="">
        <xdr:nvSpPr>
          <xdr:cNvPr id="37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E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5975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8138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E00-00000AB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3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Supervisor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49154" name="Grupo 12">
          <a:extLst>
            <a:ext uri="{FF2B5EF4-FFF2-40B4-BE49-F238E27FC236}">
              <a16:creationId xmlns:a16="http://schemas.microsoft.com/office/drawing/2014/main" id="{00000000-0008-0000-2F00-000002C0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2F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2F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2F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49155" name="Colchete esquerdo 16">
          <a:extLst>
            <a:ext uri="{FF2B5EF4-FFF2-40B4-BE49-F238E27FC236}">
              <a16:creationId xmlns:a16="http://schemas.microsoft.com/office/drawing/2014/main" id="{00000000-0008-0000-2F00-000003C0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523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2F00-000012000000}"/>
            </a:ext>
          </a:extLst>
        </xdr:cNvPr>
        <xdr:cNvSpPr/>
      </xdr:nvSpPr>
      <xdr:spPr bwMode="auto">
        <a:xfrm>
          <a:off x="22479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1</xdr:col>
      <xdr:colOff>104775</xdr:colOff>
      <xdr:row>14</xdr:row>
      <xdr:rowOff>28575</xdr:rowOff>
    </xdr:from>
    <xdr:to>
      <xdr:col>3</xdr:col>
      <xdr:colOff>38100</xdr:colOff>
      <xdr:row>21</xdr:row>
      <xdr:rowOff>47625</xdr:rowOff>
    </xdr:to>
    <xdr:cxnSp macro="">
      <xdr:nvCxnSpPr>
        <xdr:cNvPr id="49157" name="Forma 44">
          <a:extLst>
            <a:ext uri="{FF2B5EF4-FFF2-40B4-BE49-F238E27FC236}">
              <a16:creationId xmlns:a16="http://schemas.microsoft.com/office/drawing/2014/main" id="{00000000-0008-0000-2F00-000005C00000}"/>
            </a:ext>
          </a:extLst>
        </xdr:cNvPr>
        <xdr:cNvCxnSpPr>
          <a:cxnSpLocks noChangeShapeType="1"/>
          <a:endCxn id="49155" idx="1"/>
        </xdr:cNvCxnSpPr>
      </xdr:nvCxnSpPr>
      <xdr:spPr bwMode="auto">
        <a:xfrm flipV="1">
          <a:off x="714375" y="2400300"/>
          <a:ext cx="695325" cy="12477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49158" name="Grupo 25">
          <a:extLst>
            <a:ext uri="{FF2B5EF4-FFF2-40B4-BE49-F238E27FC236}">
              <a16:creationId xmlns:a16="http://schemas.microsoft.com/office/drawing/2014/main" id="{00000000-0008-0000-2F00-000006C0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4" tooltip="Estatura"/>
            <a:extLst>
              <a:ext uri="{FF2B5EF4-FFF2-40B4-BE49-F238E27FC236}">
                <a16:creationId xmlns:a16="http://schemas.microsoft.com/office/drawing/2014/main" id="{00000000-0008-0000-2F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2F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6" tooltip="Circunferência de Cintura"/>
            <a:extLst>
              <a:ext uri="{FF2B5EF4-FFF2-40B4-BE49-F238E27FC236}">
                <a16:creationId xmlns:a16="http://schemas.microsoft.com/office/drawing/2014/main" id="{00000000-0008-0000-2F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2F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7" tooltip="Dobra cutânea triciptal"/>
            <a:extLst>
              <a:ext uri="{FF2B5EF4-FFF2-40B4-BE49-F238E27FC236}">
                <a16:creationId xmlns:a16="http://schemas.microsoft.com/office/drawing/2014/main" id="{00000000-0008-0000-2F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F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8" tooltip="Outra medida"/>
            <a:extLst>
              <a:ext uri="{FF2B5EF4-FFF2-40B4-BE49-F238E27FC236}">
                <a16:creationId xmlns:a16="http://schemas.microsoft.com/office/drawing/2014/main" id="{00000000-0008-0000-2F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2F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10</xdr:col>
      <xdr:colOff>0</xdr:colOff>
      <xdr:row>13</xdr:row>
      <xdr:rowOff>0</xdr:rowOff>
    </xdr:from>
    <xdr:to>
      <xdr:col>12</xdr:col>
      <xdr:colOff>542925</xdr:colOff>
      <xdr:row>17</xdr:row>
      <xdr:rowOff>114300</xdr:rowOff>
    </xdr:to>
    <xdr:grpSp>
      <xdr:nvGrpSpPr>
        <xdr:cNvPr id="49159" name="Grupo 8">
          <a:extLst>
            <a:ext uri="{FF2B5EF4-FFF2-40B4-BE49-F238E27FC236}">
              <a16:creationId xmlns:a16="http://schemas.microsoft.com/office/drawing/2014/main" id="{00000000-0008-0000-2F00-000007C00000}"/>
            </a:ext>
          </a:extLst>
        </xdr:cNvPr>
        <xdr:cNvGrpSpPr>
          <a:grpSpLocks/>
        </xdr:cNvGrpSpPr>
      </xdr:nvGrpSpPr>
      <xdr:grpSpPr bwMode="auto">
        <a:xfrm>
          <a:off x="4219575" y="2209800"/>
          <a:ext cx="1933575" cy="800100"/>
          <a:chOff x="1828800" y="3886200"/>
          <a:chExt cx="2093604" cy="809625"/>
        </a:xfrm>
      </xdr:grpSpPr>
      <xdr:sp macro="" textlink="">
        <xdr:nvSpPr>
          <xdr:cNvPr id="37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F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5975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49162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2F00-00000AC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3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0</xdr:col>
      <xdr:colOff>95250</xdr:colOff>
      <xdr:row>4</xdr:row>
      <xdr:rowOff>66675</xdr:rowOff>
    </xdr:from>
    <xdr:to>
      <xdr:col>1</xdr:col>
      <xdr:colOff>561975</xdr:colOff>
      <xdr:row>22</xdr:row>
      <xdr:rowOff>104775</xdr:rowOff>
    </xdr:to>
    <xdr:grpSp>
      <xdr:nvGrpSpPr>
        <xdr:cNvPr id="50178" name="Grupo 3">
          <a:extLst>
            <a:ext uri="{FF2B5EF4-FFF2-40B4-BE49-F238E27FC236}">
              <a16:creationId xmlns:a16="http://schemas.microsoft.com/office/drawing/2014/main" id="{00000000-0008-0000-3000-000002C40000}"/>
            </a:ext>
          </a:extLst>
        </xdr:cNvPr>
        <xdr:cNvGrpSpPr>
          <a:grpSpLocks/>
        </xdr:cNvGrpSpPr>
      </xdr:nvGrpSpPr>
      <xdr:grpSpPr bwMode="auto">
        <a:xfrm>
          <a:off x="95250" y="723900"/>
          <a:ext cx="1076325" cy="3152775"/>
          <a:chOff x="0" y="352380"/>
          <a:chExt cx="1348740" cy="3127245"/>
        </a:xfrm>
      </xdr:grpSpPr>
      <xdr:pic>
        <xdr:nvPicPr>
          <xdr:cNvPr id="5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3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3000-000006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7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3000-00000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3000-000008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9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30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3000-00000A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11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3000-00000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3000-00000C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0179" name="Grupo 12">
          <a:extLst>
            <a:ext uri="{FF2B5EF4-FFF2-40B4-BE49-F238E27FC236}">
              <a16:creationId xmlns:a16="http://schemas.microsoft.com/office/drawing/2014/main" id="{00000000-0008-0000-3000-000003C4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6" tooltip="Método de Bland &amp; Altman"/>
            <a:extLst>
              <a:ext uri="{FF2B5EF4-FFF2-40B4-BE49-F238E27FC236}">
                <a16:creationId xmlns:a16="http://schemas.microsoft.com/office/drawing/2014/main" id="{00000000-0008-0000-30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7" tooltip="Método de Habicht"/>
            <a:extLst>
              <a:ext uri="{FF2B5EF4-FFF2-40B4-BE49-F238E27FC236}">
                <a16:creationId xmlns:a16="http://schemas.microsoft.com/office/drawing/2014/main" id="{00000000-0008-0000-30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7" name="Elipse 16">
            <a:hlinkClick xmlns:r="http://schemas.openxmlformats.org/officeDocument/2006/relationships" r:id="rId8" tooltip="Método de Lin"/>
            <a:extLst>
              <a:ext uri="{FF2B5EF4-FFF2-40B4-BE49-F238E27FC236}">
                <a16:creationId xmlns:a16="http://schemas.microsoft.com/office/drawing/2014/main" id="{00000000-0008-0000-3000-000011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0180" name="Colchete esquerdo 17">
          <a:extLst>
            <a:ext uri="{FF2B5EF4-FFF2-40B4-BE49-F238E27FC236}">
              <a16:creationId xmlns:a16="http://schemas.microsoft.com/office/drawing/2014/main" id="{00000000-0008-0000-3000-000004C4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523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SpPr/>
      </xdr:nvSpPr>
      <xdr:spPr bwMode="auto">
        <a:xfrm>
          <a:off x="225552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20" name="Texto explicativo em seta para baixo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SpPr/>
      </xdr:nvSpPr>
      <xdr:spPr bwMode="auto">
        <a:xfrm>
          <a:off x="32385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209550</xdr:colOff>
      <xdr:row>6</xdr:row>
      <xdr:rowOff>133350</xdr:rowOff>
    </xdr:from>
    <xdr:to>
      <xdr:col>3</xdr:col>
      <xdr:colOff>38100</xdr:colOff>
      <xdr:row>14</xdr:row>
      <xdr:rowOff>19050</xdr:rowOff>
    </xdr:to>
    <xdr:cxnSp macro="">
      <xdr:nvCxnSpPr>
        <xdr:cNvPr id="50183" name="Forma 44">
          <a:extLst>
            <a:ext uri="{FF2B5EF4-FFF2-40B4-BE49-F238E27FC236}">
              <a16:creationId xmlns:a16="http://schemas.microsoft.com/office/drawing/2014/main" id="{00000000-0008-0000-3000-000007C40000}"/>
            </a:ext>
          </a:extLst>
        </xdr:cNvPr>
        <xdr:cNvCxnSpPr>
          <a:cxnSpLocks noChangeShapeType="1"/>
          <a:endCxn id="50180" idx="1"/>
        </xdr:cNvCxnSpPr>
      </xdr:nvCxnSpPr>
      <xdr:spPr bwMode="auto">
        <a:xfrm>
          <a:off x="819150" y="1123950"/>
          <a:ext cx="590550" cy="126682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0184" name="Grupo 8">
          <a:extLst>
            <a:ext uri="{FF2B5EF4-FFF2-40B4-BE49-F238E27FC236}">
              <a16:creationId xmlns:a16="http://schemas.microsoft.com/office/drawing/2014/main" id="{00000000-0008-0000-3000-000008C4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3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000-000017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0189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000-00000DC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000-000019000000}"/>
            </a:ext>
          </a:extLst>
        </xdr:cNvPr>
        <xdr:cNvSpPr/>
      </xdr:nvSpPr>
      <xdr:spPr bwMode="auto">
        <a:xfrm>
          <a:off x="5676900" y="647700"/>
          <a:ext cx="1188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7" name="Texto explicativo em seta para baixo 26">
          <a:extLst>
            <a:ext uri="{FF2B5EF4-FFF2-40B4-BE49-F238E27FC236}">
              <a16:creationId xmlns:a16="http://schemas.microsoft.com/office/drawing/2014/main" id="{00000000-0008-0000-3000-00001B000000}"/>
            </a:ext>
          </a:extLst>
        </xdr:cNvPr>
        <xdr:cNvSpPr/>
      </xdr:nvSpPr>
      <xdr:spPr bwMode="auto">
        <a:xfrm>
          <a:off x="4229100" y="769620"/>
          <a:ext cx="864000" cy="46482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076325" y="838199"/>
          <a:ext cx="5657850" cy="3048001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ctr" anchorCtr="0"/>
        <a:lstStyle/>
        <a:p>
          <a:r>
            <a:rPr lang="pt-BR" sz="1050" b="0">
              <a:latin typeface="Comic Sans MS" pitchFamily="66" charset="0"/>
            </a:rPr>
            <a:t>Diversos tratamentos estatísticos podem ser utilizados na avaliação</a:t>
          </a:r>
          <a:r>
            <a:rPr lang="pt-BR" sz="1050" b="0" baseline="0">
              <a:latin typeface="Comic Sans MS" pitchFamily="66" charset="0"/>
            </a:rPr>
            <a:t> do desempenho de antropometristas. </a:t>
          </a: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Este material apresenta três possíveis métodos, propostos por Lin (1989), Bland &amp; Altman (1983) e Habicht (1974), respectivamente. </a:t>
          </a:r>
        </a:p>
        <a:p>
          <a:endParaRPr lang="pt-BR" sz="1050" b="0" baseline="0">
            <a:latin typeface="Comic Sans MS" pitchFamily="66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5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O </a:t>
          </a:r>
          <a:r>
            <a:rPr lang="pt-BR" sz="1050" b="1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Lanpop</a:t>
          </a:r>
          <a:r>
            <a:rPr lang="pt-BR" sz="105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utiliza como referência a metodologia proposta por </a:t>
          </a:r>
          <a:r>
            <a:rPr lang="pt-BR" sz="1050" b="0" u="sng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Lin</a:t>
          </a:r>
          <a:r>
            <a:rPr lang="pt-BR" sz="105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, em 1989, denominada </a:t>
          </a:r>
          <a:r>
            <a:rPr lang="pt-BR" sz="1050" b="0" u="sng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coeficiente de correlação da concordância</a:t>
          </a:r>
          <a:r>
            <a:rPr lang="pt-BR" sz="1050" b="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050" b="0" baseline="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50" b="0" baseline="0">
              <a:solidFill>
                <a:schemeClr val="tx2">
                  <a:lumMod val="75000"/>
                </a:schemeClr>
              </a:solidFill>
              <a:latin typeface="Comic Sans MS" pitchFamily="66" charset="0"/>
              <a:ea typeface="+mn-ea"/>
              <a:cs typeface="+mn-cs"/>
            </a:rPr>
            <a:t>Clique nos autores à esquerda para obter a explicação de cada método.</a:t>
          </a:r>
          <a:endParaRPr lang="pt-BR" sz="1050">
            <a:solidFill>
              <a:schemeClr val="tx2">
                <a:lumMod val="75000"/>
              </a:schemeClr>
            </a:solidFill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5122" name="Grupo 23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25" name="Elipse 24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26" name="Elipse 25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27" name="Elipse 26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14" name="Picture 57" descr="C:\Users\Natália\AppData\Local\Microsoft\Windows\Temporary Internet Files\Content.IE5\3WYPPG2D\MC900442122[1].png">
          <a:hlinkClick xmlns:r="http://schemas.openxmlformats.org/officeDocument/2006/relationships" r:id="rId4" tooltip="Voltar à abertura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5124" name="Grupo 1">
          <a:extLst>
            <a:ext uri="{FF2B5EF4-FFF2-40B4-BE49-F238E27FC236}">
              <a16:creationId xmlns:a16="http://schemas.microsoft.com/office/drawing/2014/main" id="{00000000-0008-0000-0400-00000414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12" name="AutoShape 5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5126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400-0000061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50" name="Retângulo 49">
          <a:extLst>
            <a:ext uri="{FF2B5EF4-FFF2-40B4-BE49-F238E27FC236}">
              <a16:creationId xmlns:a16="http://schemas.microsoft.com/office/drawing/2014/main" id="{00000000-0008-0000-3100-00003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0</xdr:col>
      <xdr:colOff>95250</xdr:colOff>
      <xdr:row>4</xdr:row>
      <xdr:rowOff>66675</xdr:rowOff>
    </xdr:from>
    <xdr:to>
      <xdr:col>1</xdr:col>
      <xdr:colOff>561975</xdr:colOff>
      <xdr:row>22</xdr:row>
      <xdr:rowOff>104775</xdr:rowOff>
    </xdr:to>
    <xdr:grpSp>
      <xdr:nvGrpSpPr>
        <xdr:cNvPr id="51202" name="Grupo 51">
          <a:extLst>
            <a:ext uri="{FF2B5EF4-FFF2-40B4-BE49-F238E27FC236}">
              <a16:creationId xmlns:a16="http://schemas.microsoft.com/office/drawing/2014/main" id="{00000000-0008-0000-3100-000002C80000}"/>
            </a:ext>
          </a:extLst>
        </xdr:cNvPr>
        <xdr:cNvGrpSpPr>
          <a:grpSpLocks/>
        </xdr:cNvGrpSpPr>
      </xdr:nvGrpSpPr>
      <xdr:grpSpPr bwMode="auto">
        <a:xfrm>
          <a:off x="95250" y="723900"/>
          <a:ext cx="1076325" cy="3152775"/>
          <a:chOff x="0" y="352380"/>
          <a:chExt cx="1348740" cy="3127245"/>
        </a:xfrm>
      </xdr:grpSpPr>
      <xdr:pic>
        <xdr:nvPicPr>
          <xdr:cNvPr id="53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3100-00003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4" name="CaixaDeTexto 53">
            <a:extLst>
              <a:ext uri="{FF2B5EF4-FFF2-40B4-BE49-F238E27FC236}">
                <a16:creationId xmlns:a16="http://schemas.microsoft.com/office/drawing/2014/main" id="{00000000-0008-0000-3100-000036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55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3100-00003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6" name="CaixaDeTexto 55">
            <a:extLst>
              <a:ext uri="{FF2B5EF4-FFF2-40B4-BE49-F238E27FC236}">
                <a16:creationId xmlns:a16="http://schemas.microsoft.com/office/drawing/2014/main" id="{00000000-0008-0000-3100-000038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57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3100-00003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8" name="CaixaDeTexto 57">
            <a:extLst>
              <a:ext uri="{FF2B5EF4-FFF2-40B4-BE49-F238E27FC236}">
                <a16:creationId xmlns:a16="http://schemas.microsoft.com/office/drawing/2014/main" id="{00000000-0008-0000-3100-00003A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59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3100-00003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0" name="CaixaDeTexto 59">
            <a:extLst>
              <a:ext uri="{FF2B5EF4-FFF2-40B4-BE49-F238E27FC236}">
                <a16:creationId xmlns:a16="http://schemas.microsoft.com/office/drawing/2014/main" id="{00000000-0008-0000-3100-00003C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1203" name="Grupo 60">
          <a:extLst>
            <a:ext uri="{FF2B5EF4-FFF2-40B4-BE49-F238E27FC236}">
              <a16:creationId xmlns:a16="http://schemas.microsoft.com/office/drawing/2014/main" id="{00000000-0008-0000-3100-000003C8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62" name="Elipse 61">
            <a:hlinkClick xmlns:r="http://schemas.openxmlformats.org/officeDocument/2006/relationships" r:id="rId6" tooltip="Método de Bland &amp; Altman"/>
            <a:extLst>
              <a:ext uri="{FF2B5EF4-FFF2-40B4-BE49-F238E27FC236}">
                <a16:creationId xmlns:a16="http://schemas.microsoft.com/office/drawing/2014/main" id="{00000000-0008-0000-3100-00003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63" name="Elipse 62">
            <a:hlinkClick xmlns:r="http://schemas.openxmlformats.org/officeDocument/2006/relationships" r:id="rId7" tooltip="Método de Habicht"/>
            <a:extLst>
              <a:ext uri="{FF2B5EF4-FFF2-40B4-BE49-F238E27FC236}">
                <a16:creationId xmlns:a16="http://schemas.microsoft.com/office/drawing/2014/main" id="{00000000-0008-0000-3100-00003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64" name="Elipse 63">
            <a:hlinkClick xmlns:r="http://schemas.openxmlformats.org/officeDocument/2006/relationships" r:id="rId8" tooltip="Método de Lin"/>
            <a:extLst>
              <a:ext uri="{FF2B5EF4-FFF2-40B4-BE49-F238E27FC236}">
                <a16:creationId xmlns:a16="http://schemas.microsoft.com/office/drawing/2014/main" id="{00000000-0008-0000-3100-00004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1204" name="Colchete esquerdo 64">
          <a:extLst>
            <a:ext uri="{FF2B5EF4-FFF2-40B4-BE49-F238E27FC236}">
              <a16:creationId xmlns:a16="http://schemas.microsoft.com/office/drawing/2014/main" id="{00000000-0008-0000-3100-000004C8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66" name="Texto explicativo em seta para baixo 65">
          <a:extLst>
            <a:ext uri="{FF2B5EF4-FFF2-40B4-BE49-F238E27FC236}">
              <a16:creationId xmlns:a16="http://schemas.microsoft.com/office/drawing/2014/main" id="{00000000-0008-0000-3100-00004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67" name="Texto explicativo em seta para baixo 66">
          <a:extLst>
            <a:ext uri="{FF2B5EF4-FFF2-40B4-BE49-F238E27FC236}">
              <a16:creationId xmlns:a16="http://schemas.microsoft.com/office/drawing/2014/main" id="{00000000-0008-0000-3100-00004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209550</xdr:colOff>
      <xdr:row>11</xdr:row>
      <xdr:rowOff>123825</xdr:rowOff>
    </xdr:from>
    <xdr:to>
      <xdr:col>3</xdr:col>
      <xdr:colOff>38100</xdr:colOff>
      <xdr:row>14</xdr:row>
      <xdr:rowOff>19050</xdr:rowOff>
    </xdr:to>
    <xdr:cxnSp macro="">
      <xdr:nvCxnSpPr>
        <xdr:cNvPr id="51207" name="Forma 44">
          <a:extLst>
            <a:ext uri="{FF2B5EF4-FFF2-40B4-BE49-F238E27FC236}">
              <a16:creationId xmlns:a16="http://schemas.microsoft.com/office/drawing/2014/main" id="{00000000-0008-0000-3100-000007C80000}"/>
            </a:ext>
          </a:extLst>
        </xdr:cNvPr>
        <xdr:cNvCxnSpPr>
          <a:cxnSpLocks noChangeShapeType="1"/>
          <a:endCxn id="51204" idx="1"/>
        </xdr:cNvCxnSpPr>
      </xdr:nvCxnSpPr>
      <xdr:spPr bwMode="auto">
        <a:xfrm>
          <a:off x="819150" y="2000250"/>
          <a:ext cx="590550" cy="39052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1208" name="Grupo 8">
          <a:extLst>
            <a:ext uri="{FF2B5EF4-FFF2-40B4-BE49-F238E27FC236}">
              <a16:creationId xmlns:a16="http://schemas.microsoft.com/office/drawing/2014/main" id="{00000000-0008-0000-3100-000008C8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70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1213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100-00000DC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72" name="Texto explicativo em seta para baixo 71">
          <a:extLst>
            <a:ext uri="{FF2B5EF4-FFF2-40B4-BE49-F238E27FC236}">
              <a16:creationId xmlns:a16="http://schemas.microsoft.com/office/drawing/2014/main" id="{00000000-0008-0000-3100-00004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73" name="Texto explicativo em seta para baixo 72">
          <a:extLst>
            <a:ext uri="{FF2B5EF4-FFF2-40B4-BE49-F238E27FC236}">
              <a16:creationId xmlns:a16="http://schemas.microsoft.com/office/drawing/2014/main" id="{00000000-0008-0000-3100-00004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50" name="Retângulo 49">
          <a:extLst>
            <a:ext uri="{FF2B5EF4-FFF2-40B4-BE49-F238E27FC236}">
              <a16:creationId xmlns:a16="http://schemas.microsoft.com/office/drawing/2014/main" id="{00000000-0008-0000-3200-00003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0</xdr:col>
      <xdr:colOff>95250</xdr:colOff>
      <xdr:row>4</xdr:row>
      <xdr:rowOff>66675</xdr:rowOff>
    </xdr:from>
    <xdr:to>
      <xdr:col>1</xdr:col>
      <xdr:colOff>561975</xdr:colOff>
      <xdr:row>22</xdr:row>
      <xdr:rowOff>104775</xdr:rowOff>
    </xdr:to>
    <xdr:grpSp>
      <xdr:nvGrpSpPr>
        <xdr:cNvPr id="52226" name="Grupo 51">
          <a:extLst>
            <a:ext uri="{FF2B5EF4-FFF2-40B4-BE49-F238E27FC236}">
              <a16:creationId xmlns:a16="http://schemas.microsoft.com/office/drawing/2014/main" id="{00000000-0008-0000-3200-000002CC0000}"/>
            </a:ext>
          </a:extLst>
        </xdr:cNvPr>
        <xdr:cNvGrpSpPr>
          <a:grpSpLocks/>
        </xdr:cNvGrpSpPr>
      </xdr:nvGrpSpPr>
      <xdr:grpSpPr bwMode="auto">
        <a:xfrm>
          <a:off x="95250" y="723900"/>
          <a:ext cx="1076325" cy="3152775"/>
          <a:chOff x="0" y="352380"/>
          <a:chExt cx="1348740" cy="3127245"/>
        </a:xfrm>
      </xdr:grpSpPr>
      <xdr:pic>
        <xdr:nvPicPr>
          <xdr:cNvPr id="53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3200-00003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4" name="CaixaDeTexto 53">
            <a:extLst>
              <a:ext uri="{FF2B5EF4-FFF2-40B4-BE49-F238E27FC236}">
                <a16:creationId xmlns:a16="http://schemas.microsoft.com/office/drawing/2014/main" id="{00000000-0008-0000-3200-000036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55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3200-00003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6" name="CaixaDeTexto 55">
            <a:extLst>
              <a:ext uri="{FF2B5EF4-FFF2-40B4-BE49-F238E27FC236}">
                <a16:creationId xmlns:a16="http://schemas.microsoft.com/office/drawing/2014/main" id="{00000000-0008-0000-3200-000038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57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3200-00003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8" name="CaixaDeTexto 57">
            <a:extLst>
              <a:ext uri="{FF2B5EF4-FFF2-40B4-BE49-F238E27FC236}">
                <a16:creationId xmlns:a16="http://schemas.microsoft.com/office/drawing/2014/main" id="{00000000-0008-0000-3200-00003A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59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3200-00003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0" name="CaixaDeTexto 59">
            <a:extLst>
              <a:ext uri="{FF2B5EF4-FFF2-40B4-BE49-F238E27FC236}">
                <a16:creationId xmlns:a16="http://schemas.microsoft.com/office/drawing/2014/main" id="{00000000-0008-0000-3200-00003C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2227" name="Grupo 60">
          <a:extLst>
            <a:ext uri="{FF2B5EF4-FFF2-40B4-BE49-F238E27FC236}">
              <a16:creationId xmlns:a16="http://schemas.microsoft.com/office/drawing/2014/main" id="{00000000-0008-0000-3200-000003CC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62" name="Elipse 61">
            <a:hlinkClick xmlns:r="http://schemas.openxmlformats.org/officeDocument/2006/relationships" r:id="rId6" tooltip="Método de Bland &amp; Altman"/>
            <a:extLst>
              <a:ext uri="{FF2B5EF4-FFF2-40B4-BE49-F238E27FC236}">
                <a16:creationId xmlns:a16="http://schemas.microsoft.com/office/drawing/2014/main" id="{00000000-0008-0000-3200-00003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63" name="Elipse 62">
            <a:hlinkClick xmlns:r="http://schemas.openxmlformats.org/officeDocument/2006/relationships" r:id="rId7" tooltip="Método de Habicht"/>
            <a:extLst>
              <a:ext uri="{FF2B5EF4-FFF2-40B4-BE49-F238E27FC236}">
                <a16:creationId xmlns:a16="http://schemas.microsoft.com/office/drawing/2014/main" id="{00000000-0008-0000-3200-00003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64" name="Elipse 63">
            <a:hlinkClick xmlns:r="http://schemas.openxmlformats.org/officeDocument/2006/relationships" r:id="rId8" tooltip="Método de Lin"/>
            <a:extLst>
              <a:ext uri="{FF2B5EF4-FFF2-40B4-BE49-F238E27FC236}">
                <a16:creationId xmlns:a16="http://schemas.microsoft.com/office/drawing/2014/main" id="{00000000-0008-0000-3200-00004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2228" name="Colchete esquerdo 64">
          <a:extLst>
            <a:ext uri="{FF2B5EF4-FFF2-40B4-BE49-F238E27FC236}">
              <a16:creationId xmlns:a16="http://schemas.microsoft.com/office/drawing/2014/main" id="{00000000-0008-0000-3200-000004CC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66" name="Texto explicativo em seta para baixo 65">
          <a:extLst>
            <a:ext uri="{FF2B5EF4-FFF2-40B4-BE49-F238E27FC236}">
              <a16:creationId xmlns:a16="http://schemas.microsoft.com/office/drawing/2014/main" id="{00000000-0008-0000-3200-00004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67" name="Texto explicativo em seta para baixo 66">
          <a:extLst>
            <a:ext uri="{FF2B5EF4-FFF2-40B4-BE49-F238E27FC236}">
              <a16:creationId xmlns:a16="http://schemas.microsoft.com/office/drawing/2014/main" id="{00000000-0008-0000-3200-00004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209550</xdr:colOff>
      <xdr:row>14</xdr:row>
      <xdr:rowOff>19050</xdr:rowOff>
    </xdr:from>
    <xdr:to>
      <xdr:col>3</xdr:col>
      <xdr:colOff>38100</xdr:colOff>
      <xdr:row>17</xdr:row>
      <xdr:rowOff>57150</xdr:rowOff>
    </xdr:to>
    <xdr:cxnSp macro="">
      <xdr:nvCxnSpPr>
        <xdr:cNvPr id="52231" name="Forma 44">
          <a:extLst>
            <a:ext uri="{FF2B5EF4-FFF2-40B4-BE49-F238E27FC236}">
              <a16:creationId xmlns:a16="http://schemas.microsoft.com/office/drawing/2014/main" id="{00000000-0008-0000-3200-000007CC0000}"/>
            </a:ext>
          </a:extLst>
        </xdr:cNvPr>
        <xdr:cNvCxnSpPr>
          <a:cxnSpLocks noChangeShapeType="1"/>
          <a:endCxn id="52228" idx="1"/>
        </xdr:cNvCxnSpPr>
      </xdr:nvCxnSpPr>
      <xdr:spPr bwMode="auto">
        <a:xfrm flipV="1">
          <a:off x="819150" y="2390775"/>
          <a:ext cx="590550" cy="561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2232" name="Grupo 8">
          <a:extLst>
            <a:ext uri="{FF2B5EF4-FFF2-40B4-BE49-F238E27FC236}">
              <a16:creationId xmlns:a16="http://schemas.microsoft.com/office/drawing/2014/main" id="{00000000-0008-0000-3200-000008CC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70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2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2237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200-00000DC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72" name="Texto explicativo em seta para baixo 71">
          <a:extLst>
            <a:ext uri="{FF2B5EF4-FFF2-40B4-BE49-F238E27FC236}">
              <a16:creationId xmlns:a16="http://schemas.microsoft.com/office/drawing/2014/main" id="{00000000-0008-0000-3200-00004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73" name="Texto explicativo em seta para baixo 72">
          <a:extLst>
            <a:ext uri="{FF2B5EF4-FFF2-40B4-BE49-F238E27FC236}">
              <a16:creationId xmlns:a16="http://schemas.microsoft.com/office/drawing/2014/main" id="{00000000-0008-0000-3200-00004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50" name="Retângulo 49">
          <a:extLst>
            <a:ext uri="{FF2B5EF4-FFF2-40B4-BE49-F238E27FC236}">
              <a16:creationId xmlns:a16="http://schemas.microsoft.com/office/drawing/2014/main" id="{00000000-0008-0000-3300-00003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</a:t>
          </a:r>
        </a:p>
      </xdr:txBody>
    </xdr:sp>
    <xdr:clientData/>
  </xdr:oneCellAnchor>
  <xdr:twoCellAnchor>
    <xdr:from>
      <xdr:col>0</xdr:col>
      <xdr:colOff>95250</xdr:colOff>
      <xdr:row>4</xdr:row>
      <xdr:rowOff>66675</xdr:rowOff>
    </xdr:from>
    <xdr:to>
      <xdr:col>1</xdr:col>
      <xdr:colOff>561975</xdr:colOff>
      <xdr:row>22</xdr:row>
      <xdr:rowOff>104775</xdr:rowOff>
    </xdr:to>
    <xdr:grpSp>
      <xdr:nvGrpSpPr>
        <xdr:cNvPr id="53250" name="Grupo 51">
          <a:extLst>
            <a:ext uri="{FF2B5EF4-FFF2-40B4-BE49-F238E27FC236}">
              <a16:creationId xmlns:a16="http://schemas.microsoft.com/office/drawing/2014/main" id="{00000000-0008-0000-3300-000002D00000}"/>
            </a:ext>
          </a:extLst>
        </xdr:cNvPr>
        <xdr:cNvGrpSpPr>
          <a:grpSpLocks/>
        </xdr:cNvGrpSpPr>
      </xdr:nvGrpSpPr>
      <xdr:grpSpPr bwMode="auto">
        <a:xfrm>
          <a:off x="95250" y="723900"/>
          <a:ext cx="1076325" cy="3152775"/>
          <a:chOff x="0" y="352380"/>
          <a:chExt cx="1348740" cy="3127245"/>
        </a:xfrm>
      </xdr:grpSpPr>
      <xdr:pic>
        <xdr:nvPicPr>
          <xdr:cNvPr id="53" name="Picture 42" descr="C:\Users\Natália\AppData\Local\Microsoft\Windows\Temporary Internet Files\Content.IE5\LT00TPWD\MM900336967[1].gif">
            <a:hlinkClick xmlns:r="http://schemas.openxmlformats.org/officeDocument/2006/relationships" r:id="rId1" tooltip="Estatura"/>
            <a:extLst>
              <a:ext uri="{FF2B5EF4-FFF2-40B4-BE49-F238E27FC236}">
                <a16:creationId xmlns:a16="http://schemas.microsoft.com/office/drawing/2014/main" id="{00000000-0008-0000-3300-00003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4" name="CaixaDeTexto 53">
            <a:extLst>
              <a:ext uri="{FF2B5EF4-FFF2-40B4-BE49-F238E27FC236}">
                <a16:creationId xmlns:a16="http://schemas.microsoft.com/office/drawing/2014/main" id="{00000000-0008-0000-3300-000036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55" name="Picture 42" descr="C:\Users\Natália\AppData\Local\Microsoft\Windows\Temporary Internet Files\Content.IE5\LT00TPWD\MM900336967[1].gif">
            <a:hlinkClick xmlns:r="http://schemas.openxmlformats.org/officeDocument/2006/relationships" r:id="rId3" tooltip="Circunferência de Cintura"/>
            <a:extLst>
              <a:ext uri="{FF2B5EF4-FFF2-40B4-BE49-F238E27FC236}">
                <a16:creationId xmlns:a16="http://schemas.microsoft.com/office/drawing/2014/main" id="{00000000-0008-0000-3300-000037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6" name="CaixaDeTexto 55">
            <a:extLst>
              <a:ext uri="{FF2B5EF4-FFF2-40B4-BE49-F238E27FC236}">
                <a16:creationId xmlns:a16="http://schemas.microsoft.com/office/drawing/2014/main" id="{00000000-0008-0000-3300-000038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57" name="Picture 42" descr="C:\Users\Natália\AppData\Local\Microsoft\Windows\Temporary Internet Files\Content.IE5\LT00TPWD\MM900336967[1].gif">
            <a:hlinkClick xmlns:r="http://schemas.openxmlformats.org/officeDocument/2006/relationships" r:id="rId4" tooltip="Dobra cutânea triciptal"/>
            <a:extLst>
              <a:ext uri="{FF2B5EF4-FFF2-40B4-BE49-F238E27FC236}">
                <a16:creationId xmlns:a16="http://schemas.microsoft.com/office/drawing/2014/main" id="{00000000-0008-0000-3300-00003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8" name="CaixaDeTexto 57">
            <a:extLst>
              <a:ext uri="{FF2B5EF4-FFF2-40B4-BE49-F238E27FC236}">
                <a16:creationId xmlns:a16="http://schemas.microsoft.com/office/drawing/2014/main" id="{00000000-0008-0000-3300-00003A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59" name="Picture 42" descr="C:\Users\Natália\AppData\Local\Microsoft\Windows\Temporary Internet Files\Content.IE5\LT00TPWD\MM900336967[1].gif">
            <a:hlinkClick xmlns:r="http://schemas.openxmlformats.org/officeDocument/2006/relationships" r:id="rId5" tooltip="Outra medida"/>
            <a:extLst>
              <a:ext uri="{FF2B5EF4-FFF2-40B4-BE49-F238E27FC236}">
                <a16:creationId xmlns:a16="http://schemas.microsoft.com/office/drawing/2014/main" id="{00000000-0008-0000-3300-00003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0" name="CaixaDeTexto 59">
            <a:extLst>
              <a:ext uri="{FF2B5EF4-FFF2-40B4-BE49-F238E27FC236}">
                <a16:creationId xmlns:a16="http://schemas.microsoft.com/office/drawing/2014/main" id="{00000000-0008-0000-3300-00003C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3251" name="Grupo 60">
          <a:extLst>
            <a:ext uri="{FF2B5EF4-FFF2-40B4-BE49-F238E27FC236}">
              <a16:creationId xmlns:a16="http://schemas.microsoft.com/office/drawing/2014/main" id="{00000000-0008-0000-3300-000003D0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62" name="Elipse 61">
            <a:hlinkClick xmlns:r="http://schemas.openxmlformats.org/officeDocument/2006/relationships" r:id="rId6" tooltip="Método de Bland &amp; Altman"/>
            <a:extLst>
              <a:ext uri="{FF2B5EF4-FFF2-40B4-BE49-F238E27FC236}">
                <a16:creationId xmlns:a16="http://schemas.microsoft.com/office/drawing/2014/main" id="{00000000-0008-0000-3300-00003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63" name="Elipse 62">
            <a:hlinkClick xmlns:r="http://schemas.openxmlformats.org/officeDocument/2006/relationships" r:id="rId7" tooltip="Método de Habicht"/>
            <a:extLst>
              <a:ext uri="{FF2B5EF4-FFF2-40B4-BE49-F238E27FC236}">
                <a16:creationId xmlns:a16="http://schemas.microsoft.com/office/drawing/2014/main" id="{00000000-0008-0000-3300-00003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64" name="Elipse 63">
            <a:hlinkClick xmlns:r="http://schemas.openxmlformats.org/officeDocument/2006/relationships" r:id="rId8" tooltip="Método de Lin"/>
            <a:extLst>
              <a:ext uri="{FF2B5EF4-FFF2-40B4-BE49-F238E27FC236}">
                <a16:creationId xmlns:a16="http://schemas.microsoft.com/office/drawing/2014/main" id="{00000000-0008-0000-3300-00004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3252" name="Colchete esquerdo 64">
          <a:extLst>
            <a:ext uri="{FF2B5EF4-FFF2-40B4-BE49-F238E27FC236}">
              <a16:creationId xmlns:a16="http://schemas.microsoft.com/office/drawing/2014/main" id="{00000000-0008-0000-3300-000004D0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66" name="Texto explicativo em seta para baixo 65">
          <a:extLst>
            <a:ext uri="{FF2B5EF4-FFF2-40B4-BE49-F238E27FC236}">
              <a16:creationId xmlns:a16="http://schemas.microsoft.com/office/drawing/2014/main" id="{00000000-0008-0000-3300-00004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67" name="Texto explicativo em seta para baixo 66">
          <a:extLst>
            <a:ext uri="{FF2B5EF4-FFF2-40B4-BE49-F238E27FC236}">
              <a16:creationId xmlns:a16="http://schemas.microsoft.com/office/drawing/2014/main" id="{00000000-0008-0000-3300-00004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209550</xdr:colOff>
      <xdr:row>14</xdr:row>
      <xdr:rowOff>19050</xdr:rowOff>
    </xdr:from>
    <xdr:to>
      <xdr:col>3</xdr:col>
      <xdr:colOff>38100</xdr:colOff>
      <xdr:row>21</xdr:row>
      <xdr:rowOff>114300</xdr:rowOff>
    </xdr:to>
    <xdr:cxnSp macro="">
      <xdr:nvCxnSpPr>
        <xdr:cNvPr id="53255" name="Forma 44">
          <a:extLst>
            <a:ext uri="{FF2B5EF4-FFF2-40B4-BE49-F238E27FC236}">
              <a16:creationId xmlns:a16="http://schemas.microsoft.com/office/drawing/2014/main" id="{00000000-0008-0000-3300-000007D00000}"/>
            </a:ext>
          </a:extLst>
        </xdr:cNvPr>
        <xdr:cNvCxnSpPr>
          <a:cxnSpLocks noChangeShapeType="1"/>
          <a:endCxn id="53252" idx="1"/>
        </xdr:cNvCxnSpPr>
      </xdr:nvCxnSpPr>
      <xdr:spPr bwMode="auto">
        <a:xfrm flipV="1">
          <a:off x="819150" y="2390775"/>
          <a:ext cx="59055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3256" name="Grupo 8">
          <a:extLst>
            <a:ext uri="{FF2B5EF4-FFF2-40B4-BE49-F238E27FC236}">
              <a16:creationId xmlns:a16="http://schemas.microsoft.com/office/drawing/2014/main" id="{00000000-0008-0000-3300-000008D0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70" name="AutoShape 4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3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3261" name="Picture 55" descr="C:\Users\Natália\AppData\Local\Microsoft\Windows\Temporary Internet Files\Content.IE5\8DW2NJPU\MC900433845[1].png">
            <a:hlinkClick xmlns:r="http://schemas.openxmlformats.org/officeDocument/2006/relationships" r:id="rId9" tooltip="Desempenho dos antropometristas"/>
            <a:extLst>
              <a:ext uri="{FF2B5EF4-FFF2-40B4-BE49-F238E27FC236}">
                <a16:creationId xmlns:a16="http://schemas.microsoft.com/office/drawing/2014/main" id="{00000000-0008-0000-3300-00000DD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72" name="Texto explicativo em seta para baixo 71">
          <a:extLst>
            <a:ext uri="{FF2B5EF4-FFF2-40B4-BE49-F238E27FC236}">
              <a16:creationId xmlns:a16="http://schemas.microsoft.com/office/drawing/2014/main" id="{00000000-0008-0000-3300-00004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73" name="Texto explicativo em seta para baixo 72">
          <a:extLst>
            <a:ext uri="{FF2B5EF4-FFF2-40B4-BE49-F238E27FC236}">
              <a16:creationId xmlns:a16="http://schemas.microsoft.com/office/drawing/2014/main" id="{00000000-0008-0000-3300-00004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4274" name="Grupo 12">
          <a:extLst>
            <a:ext uri="{FF2B5EF4-FFF2-40B4-BE49-F238E27FC236}">
              <a16:creationId xmlns:a16="http://schemas.microsoft.com/office/drawing/2014/main" id="{00000000-0008-0000-3400-000002D4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4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4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4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4275" name="Colchete esquerdo 16">
          <a:extLst>
            <a:ext uri="{FF2B5EF4-FFF2-40B4-BE49-F238E27FC236}">
              <a16:creationId xmlns:a16="http://schemas.microsoft.com/office/drawing/2014/main" id="{00000000-0008-0000-3400-000003D4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4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54278" name="Forma 44">
          <a:extLst>
            <a:ext uri="{FF2B5EF4-FFF2-40B4-BE49-F238E27FC236}">
              <a16:creationId xmlns:a16="http://schemas.microsoft.com/office/drawing/2014/main" id="{00000000-0008-0000-3400-000006D40000}"/>
            </a:ext>
          </a:extLst>
        </xdr:cNvPr>
        <xdr:cNvCxnSpPr>
          <a:cxnSpLocks noChangeShapeType="1"/>
          <a:endCxn id="54275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4279" name="Grupo 8">
          <a:extLst>
            <a:ext uri="{FF2B5EF4-FFF2-40B4-BE49-F238E27FC236}">
              <a16:creationId xmlns:a16="http://schemas.microsoft.com/office/drawing/2014/main" id="{00000000-0008-0000-3400-000007D4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4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429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400-000015D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4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4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4282" name="Grupo 25">
          <a:extLst>
            <a:ext uri="{FF2B5EF4-FFF2-40B4-BE49-F238E27FC236}">
              <a16:creationId xmlns:a16="http://schemas.microsoft.com/office/drawing/2014/main" id="{00000000-0008-0000-3400-00000AD4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4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4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4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4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4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4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4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4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5298" name="Grupo 12">
          <a:extLst>
            <a:ext uri="{FF2B5EF4-FFF2-40B4-BE49-F238E27FC236}">
              <a16:creationId xmlns:a16="http://schemas.microsoft.com/office/drawing/2014/main" id="{00000000-0008-0000-3500-000002D8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5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5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5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5299" name="Colchete esquerdo 16">
          <a:extLst>
            <a:ext uri="{FF2B5EF4-FFF2-40B4-BE49-F238E27FC236}">
              <a16:creationId xmlns:a16="http://schemas.microsoft.com/office/drawing/2014/main" id="{00000000-0008-0000-3500-000003D8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55302" name="Forma 44">
          <a:extLst>
            <a:ext uri="{FF2B5EF4-FFF2-40B4-BE49-F238E27FC236}">
              <a16:creationId xmlns:a16="http://schemas.microsoft.com/office/drawing/2014/main" id="{00000000-0008-0000-3500-000006D80000}"/>
            </a:ext>
          </a:extLst>
        </xdr:cNvPr>
        <xdr:cNvCxnSpPr>
          <a:cxnSpLocks noChangeShapeType="1"/>
          <a:endCxn id="55299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5303" name="Grupo 8">
          <a:extLst>
            <a:ext uri="{FF2B5EF4-FFF2-40B4-BE49-F238E27FC236}">
              <a16:creationId xmlns:a16="http://schemas.microsoft.com/office/drawing/2014/main" id="{00000000-0008-0000-3500-000007D8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5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531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500-000015D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5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5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5306" name="Grupo 25">
          <a:extLst>
            <a:ext uri="{FF2B5EF4-FFF2-40B4-BE49-F238E27FC236}">
              <a16:creationId xmlns:a16="http://schemas.microsoft.com/office/drawing/2014/main" id="{00000000-0008-0000-3500-00000AD8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5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5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5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5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5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5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5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5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6322" name="Grupo 12">
          <a:extLst>
            <a:ext uri="{FF2B5EF4-FFF2-40B4-BE49-F238E27FC236}">
              <a16:creationId xmlns:a16="http://schemas.microsoft.com/office/drawing/2014/main" id="{00000000-0008-0000-3600-000002DC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6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6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6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6323" name="Colchete esquerdo 16">
          <a:extLst>
            <a:ext uri="{FF2B5EF4-FFF2-40B4-BE49-F238E27FC236}">
              <a16:creationId xmlns:a16="http://schemas.microsoft.com/office/drawing/2014/main" id="{00000000-0008-0000-3600-000003DC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6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6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56326" name="Forma 44">
          <a:extLst>
            <a:ext uri="{FF2B5EF4-FFF2-40B4-BE49-F238E27FC236}">
              <a16:creationId xmlns:a16="http://schemas.microsoft.com/office/drawing/2014/main" id="{00000000-0008-0000-3600-000006DC0000}"/>
            </a:ext>
          </a:extLst>
        </xdr:cNvPr>
        <xdr:cNvCxnSpPr>
          <a:cxnSpLocks noChangeShapeType="1"/>
          <a:endCxn id="56323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6327" name="Grupo 8">
          <a:extLst>
            <a:ext uri="{FF2B5EF4-FFF2-40B4-BE49-F238E27FC236}">
              <a16:creationId xmlns:a16="http://schemas.microsoft.com/office/drawing/2014/main" id="{00000000-0008-0000-3600-000007DC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6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634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600-000015D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6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6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6330" name="Grupo 25">
          <a:extLst>
            <a:ext uri="{FF2B5EF4-FFF2-40B4-BE49-F238E27FC236}">
              <a16:creationId xmlns:a16="http://schemas.microsoft.com/office/drawing/2014/main" id="{00000000-0008-0000-3600-00000ADC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6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6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6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6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6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6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6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6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2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7346" name="Grupo 12">
          <a:extLst>
            <a:ext uri="{FF2B5EF4-FFF2-40B4-BE49-F238E27FC236}">
              <a16:creationId xmlns:a16="http://schemas.microsoft.com/office/drawing/2014/main" id="{00000000-0008-0000-3700-000002E0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7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7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7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7347" name="Colchete esquerdo 16">
          <a:extLst>
            <a:ext uri="{FF2B5EF4-FFF2-40B4-BE49-F238E27FC236}">
              <a16:creationId xmlns:a16="http://schemas.microsoft.com/office/drawing/2014/main" id="{00000000-0008-0000-3700-000003E0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7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7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57350" name="Forma 44">
          <a:extLst>
            <a:ext uri="{FF2B5EF4-FFF2-40B4-BE49-F238E27FC236}">
              <a16:creationId xmlns:a16="http://schemas.microsoft.com/office/drawing/2014/main" id="{00000000-0008-0000-3700-000006E00000}"/>
            </a:ext>
          </a:extLst>
        </xdr:cNvPr>
        <xdr:cNvCxnSpPr>
          <a:cxnSpLocks noChangeShapeType="1"/>
          <a:endCxn id="57347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7351" name="Grupo 8">
          <a:extLst>
            <a:ext uri="{FF2B5EF4-FFF2-40B4-BE49-F238E27FC236}">
              <a16:creationId xmlns:a16="http://schemas.microsoft.com/office/drawing/2014/main" id="{00000000-0008-0000-3700-000007E0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7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736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700-000015E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7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7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7354" name="Grupo 25">
          <a:extLst>
            <a:ext uri="{FF2B5EF4-FFF2-40B4-BE49-F238E27FC236}">
              <a16:creationId xmlns:a16="http://schemas.microsoft.com/office/drawing/2014/main" id="{00000000-0008-0000-3700-00000AE0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7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7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7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7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7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7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7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7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8370" name="Grupo 12">
          <a:extLst>
            <a:ext uri="{FF2B5EF4-FFF2-40B4-BE49-F238E27FC236}">
              <a16:creationId xmlns:a16="http://schemas.microsoft.com/office/drawing/2014/main" id="{00000000-0008-0000-3800-000002E4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8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8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8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8371" name="Colchete esquerdo 16">
          <a:extLst>
            <a:ext uri="{FF2B5EF4-FFF2-40B4-BE49-F238E27FC236}">
              <a16:creationId xmlns:a16="http://schemas.microsoft.com/office/drawing/2014/main" id="{00000000-0008-0000-3800-000003E4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58374" name="Forma 44">
          <a:extLst>
            <a:ext uri="{FF2B5EF4-FFF2-40B4-BE49-F238E27FC236}">
              <a16:creationId xmlns:a16="http://schemas.microsoft.com/office/drawing/2014/main" id="{00000000-0008-0000-3800-000006E40000}"/>
            </a:ext>
          </a:extLst>
        </xdr:cNvPr>
        <xdr:cNvCxnSpPr>
          <a:cxnSpLocks noChangeShapeType="1"/>
          <a:endCxn id="58371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8375" name="Grupo 8">
          <a:extLst>
            <a:ext uri="{FF2B5EF4-FFF2-40B4-BE49-F238E27FC236}">
              <a16:creationId xmlns:a16="http://schemas.microsoft.com/office/drawing/2014/main" id="{00000000-0008-0000-3800-000007E4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8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838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800-000015E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8378" name="Grupo 25">
          <a:extLst>
            <a:ext uri="{FF2B5EF4-FFF2-40B4-BE49-F238E27FC236}">
              <a16:creationId xmlns:a16="http://schemas.microsoft.com/office/drawing/2014/main" id="{00000000-0008-0000-3800-00000AE4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8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8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8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8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8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8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8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8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59394" name="Grupo 12">
          <a:extLst>
            <a:ext uri="{FF2B5EF4-FFF2-40B4-BE49-F238E27FC236}">
              <a16:creationId xmlns:a16="http://schemas.microsoft.com/office/drawing/2014/main" id="{00000000-0008-0000-3900-000002E8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9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9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9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59395" name="Colchete esquerdo 16">
          <a:extLst>
            <a:ext uri="{FF2B5EF4-FFF2-40B4-BE49-F238E27FC236}">
              <a16:creationId xmlns:a16="http://schemas.microsoft.com/office/drawing/2014/main" id="{00000000-0008-0000-3900-000003E8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9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9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59398" name="Forma 44">
          <a:extLst>
            <a:ext uri="{FF2B5EF4-FFF2-40B4-BE49-F238E27FC236}">
              <a16:creationId xmlns:a16="http://schemas.microsoft.com/office/drawing/2014/main" id="{00000000-0008-0000-3900-000006E80000}"/>
            </a:ext>
          </a:extLst>
        </xdr:cNvPr>
        <xdr:cNvCxnSpPr>
          <a:cxnSpLocks noChangeShapeType="1"/>
          <a:endCxn id="59395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59399" name="Grupo 8">
          <a:extLst>
            <a:ext uri="{FF2B5EF4-FFF2-40B4-BE49-F238E27FC236}">
              <a16:creationId xmlns:a16="http://schemas.microsoft.com/office/drawing/2014/main" id="{00000000-0008-0000-3900-000007E8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9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5941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900-000015E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9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9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59402" name="Grupo 25">
          <a:extLst>
            <a:ext uri="{FF2B5EF4-FFF2-40B4-BE49-F238E27FC236}">
              <a16:creationId xmlns:a16="http://schemas.microsoft.com/office/drawing/2014/main" id="{00000000-0008-0000-3900-00000AE8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9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9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9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9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9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9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9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9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0418" name="Grupo 12">
          <a:extLst>
            <a:ext uri="{FF2B5EF4-FFF2-40B4-BE49-F238E27FC236}">
              <a16:creationId xmlns:a16="http://schemas.microsoft.com/office/drawing/2014/main" id="{00000000-0008-0000-3A00-000002EC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A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A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A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0419" name="Colchete esquerdo 16">
          <a:extLst>
            <a:ext uri="{FF2B5EF4-FFF2-40B4-BE49-F238E27FC236}">
              <a16:creationId xmlns:a16="http://schemas.microsoft.com/office/drawing/2014/main" id="{00000000-0008-0000-3A00-000003EC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A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60422" name="Forma 44">
          <a:extLst>
            <a:ext uri="{FF2B5EF4-FFF2-40B4-BE49-F238E27FC236}">
              <a16:creationId xmlns:a16="http://schemas.microsoft.com/office/drawing/2014/main" id="{00000000-0008-0000-3A00-000006EC0000}"/>
            </a:ext>
          </a:extLst>
        </xdr:cNvPr>
        <xdr:cNvCxnSpPr>
          <a:cxnSpLocks noChangeShapeType="1"/>
          <a:endCxn id="60419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0423" name="Grupo 8">
          <a:extLst>
            <a:ext uri="{FF2B5EF4-FFF2-40B4-BE49-F238E27FC236}">
              <a16:creationId xmlns:a16="http://schemas.microsoft.com/office/drawing/2014/main" id="{00000000-0008-0000-3A00-000007EC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A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043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A00-000015E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A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A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0426" name="Grupo 34">
          <a:extLst>
            <a:ext uri="{FF2B5EF4-FFF2-40B4-BE49-F238E27FC236}">
              <a16:creationId xmlns:a16="http://schemas.microsoft.com/office/drawing/2014/main" id="{00000000-0008-0000-3A00-00000AEC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36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A00-00002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00000000-0008-0000-3A00-000025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8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A00-000026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3A00-000027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40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A00-00002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00000000-0008-0000-3A00-000029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42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A00-00002A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3" name="CaixaDeTexto 42">
            <a:extLst>
              <a:ext uri="{FF2B5EF4-FFF2-40B4-BE49-F238E27FC236}">
                <a16:creationId xmlns:a16="http://schemas.microsoft.com/office/drawing/2014/main" id="{00000000-0008-0000-3A00-00002B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076325" y="838199"/>
          <a:ext cx="5657850" cy="3048001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ctr" anchorCtr="0"/>
        <a:lstStyle/>
        <a:p>
          <a:r>
            <a:rPr lang="pt-BR" sz="1050" b="0">
              <a:latin typeface="Comic Sans MS" pitchFamily="66" charset="0"/>
            </a:rPr>
            <a:t>Em</a:t>
          </a:r>
          <a:r>
            <a:rPr lang="pt-BR" sz="1050" b="0" baseline="0">
              <a:latin typeface="Comic Sans MS" pitchFamily="66" charset="0"/>
            </a:rPr>
            <a:t> 1989, </a:t>
          </a:r>
          <a:r>
            <a:rPr lang="pt-BR" sz="1050" b="1" baseline="0">
              <a:latin typeface="Comic Sans MS" pitchFamily="66" charset="0"/>
            </a:rPr>
            <a:t>Lawrence I-Kuei Lin </a:t>
          </a:r>
          <a:r>
            <a:rPr lang="pt-BR" sz="1050" b="0" baseline="0">
              <a:latin typeface="Comic Sans MS" pitchFamily="66" charset="0"/>
            </a:rPr>
            <a:t>propôs o coeficiente de correlação da concordância (CCC) para avaliar a reprodutibilidade de medidas, obtidas por um ensaio, método ou instrumento, que diz respeito ao grau de similaridade que pares de medidas têm entre si. </a:t>
          </a: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O  CCC analisa precisão e exatidão concomitantemente. A medida de precisão é calculada pelo coeficiente de correlação linear (ou </a:t>
          </a:r>
          <a:r>
            <a:rPr lang="el-GR" sz="1050" b="0" i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ρ </a:t>
          </a:r>
          <a:r>
            <a:rPr lang="pt-BR" sz="1050" b="0" i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de Pearson)</a:t>
          </a:r>
          <a:r>
            <a:rPr lang="pt-BR" sz="1050" b="0" baseline="0">
              <a:latin typeface="Comic Sans MS" pitchFamily="66" charset="0"/>
            </a:rPr>
            <a:t>, que avalia os desvios dos dados em relação à melhor reta ajustada. A precisão é corrigida pela medida de exatidão, que avalia o quanto a melhor reta ajustada diverge da bissetriz do primeiro quadrante.</a:t>
          </a: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O CCC pode variar no intervalo fechado de -1 e 1. Nesta planilha, o CCC é chamado de "Valor Global". Quando este valor for </a:t>
          </a:r>
          <a:r>
            <a:rPr lang="pt-BR" sz="1050" b="0" u="sng" baseline="0">
              <a:latin typeface="Comic Sans MS" pitchFamily="66" charset="0"/>
            </a:rPr>
            <a:t>maior ou igual a 0,95</a:t>
          </a:r>
          <a:r>
            <a:rPr lang="pt-BR" sz="1050" b="0" baseline="0">
              <a:latin typeface="Comic Sans MS" pitchFamily="66" charset="0"/>
            </a:rPr>
            <a:t>, o antropometrista é considerado padronizado para a variável medida.</a:t>
          </a:r>
          <a:endParaRPr lang="pt-BR" sz="1050" b="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6146" name="Grupo 15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17" name="Elipse 16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8" name="Elipse 17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9" name="Elipse 18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8</xdr:row>
      <xdr:rowOff>9525</xdr:rowOff>
    </xdr:from>
    <xdr:to>
      <xdr:col>1</xdr:col>
      <xdr:colOff>466725</xdr:colOff>
      <xdr:row>14</xdr:row>
      <xdr:rowOff>95250</xdr:rowOff>
    </xdr:to>
    <xdr:cxnSp macro="">
      <xdr:nvCxnSpPr>
        <xdr:cNvPr id="6147" name="Conector angulado 20"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CxnSpPr>
          <a:cxnSpLocks noChangeShapeType="1"/>
          <a:stCxn id="19" idx="6"/>
          <a:endCxn id="11" idx="1"/>
        </xdr:cNvCxnSpPr>
      </xdr:nvCxnSpPr>
      <xdr:spPr bwMode="auto">
        <a:xfrm>
          <a:off x="857250" y="1304925"/>
          <a:ext cx="219075" cy="1057275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5" name="Picture 57" descr="C:\Users\Natália\AppData\Local\Microsoft\Windows\Temporary Internet Files\Content.IE5\3WYPPG2D\MC900442122[1].png">
          <a:hlinkClick xmlns:r="http://schemas.openxmlformats.org/officeDocument/2006/relationships" r:id="rId4" tooltip="Voltar à abertura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31" name="Retângulo de cantos arredondados 30">
          <a:hlinkClick xmlns:r="http://schemas.openxmlformats.org/officeDocument/2006/relationships" r:id="rId6" tooltip="Ver interpretação de exemplo pelo método de Lin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6150" name="Grupo 1">
          <a:extLst>
            <a:ext uri="{FF2B5EF4-FFF2-40B4-BE49-F238E27FC236}">
              <a16:creationId xmlns:a16="http://schemas.microsoft.com/office/drawing/2014/main" id="{00000000-0008-0000-0500-00000618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15" name="AutoShape 5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6153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500-000009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23" name="Retângulo de cantos arredondados 22">
          <a:hlinkClick xmlns:r="http://schemas.openxmlformats.org/officeDocument/2006/relationships" r:id="rId8" tooltip="Ver fórmulas de Lin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fórmulas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3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1442" name="Grupo 12">
          <a:extLst>
            <a:ext uri="{FF2B5EF4-FFF2-40B4-BE49-F238E27FC236}">
              <a16:creationId xmlns:a16="http://schemas.microsoft.com/office/drawing/2014/main" id="{00000000-0008-0000-3B00-000002F0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B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B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B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1443" name="Colchete esquerdo 16">
          <a:extLst>
            <a:ext uri="{FF2B5EF4-FFF2-40B4-BE49-F238E27FC236}">
              <a16:creationId xmlns:a16="http://schemas.microsoft.com/office/drawing/2014/main" id="{00000000-0008-0000-3B00-000003F0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61446" name="Forma 44">
          <a:extLst>
            <a:ext uri="{FF2B5EF4-FFF2-40B4-BE49-F238E27FC236}">
              <a16:creationId xmlns:a16="http://schemas.microsoft.com/office/drawing/2014/main" id="{00000000-0008-0000-3B00-000006F00000}"/>
            </a:ext>
          </a:extLst>
        </xdr:cNvPr>
        <xdr:cNvCxnSpPr>
          <a:cxnSpLocks noChangeShapeType="1"/>
          <a:endCxn id="61443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1447" name="Grupo 8">
          <a:extLst>
            <a:ext uri="{FF2B5EF4-FFF2-40B4-BE49-F238E27FC236}">
              <a16:creationId xmlns:a16="http://schemas.microsoft.com/office/drawing/2014/main" id="{00000000-0008-0000-3B00-000007F0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B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146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B00-000015F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B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B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1450" name="Grupo 25">
          <a:extLst>
            <a:ext uri="{FF2B5EF4-FFF2-40B4-BE49-F238E27FC236}">
              <a16:creationId xmlns:a16="http://schemas.microsoft.com/office/drawing/2014/main" id="{00000000-0008-0000-3B00-00000AF0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B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B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B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B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B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B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B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B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2466" name="Grupo 12">
          <a:extLst>
            <a:ext uri="{FF2B5EF4-FFF2-40B4-BE49-F238E27FC236}">
              <a16:creationId xmlns:a16="http://schemas.microsoft.com/office/drawing/2014/main" id="{00000000-0008-0000-3C00-000002F4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C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C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C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2467" name="Colchete esquerdo 16">
          <a:extLst>
            <a:ext uri="{FF2B5EF4-FFF2-40B4-BE49-F238E27FC236}">
              <a16:creationId xmlns:a16="http://schemas.microsoft.com/office/drawing/2014/main" id="{00000000-0008-0000-3C00-000003F4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62470" name="Forma 44">
          <a:extLst>
            <a:ext uri="{FF2B5EF4-FFF2-40B4-BE49-F238E27FC236}">
              <a16:creationId xmlns:a16="http://schemas.microsoft.com/office/drawing/2014/main" id="{00000000-0008-0000-3C00-000006F40000}"/>
            </a:ext>
          </a:extLst>
        </xdr:cNvPr>
        <xdr:cNvCxnSpPr>
          <a:cxnSpLocks noChangeShapeType="1"/>
          <a:endCxn id="62467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2471" name="Grupo 8">
          <a:extLst>
            <a:ext uri="{FF2B5EF4-FFF2-40B4-BE49-F238E27FC236}">
              <a16:creationId xmlns:a16="http://schemas.microsoft.com/office/drawing/2014/main" id="{00000000-0008-0000-3C00-000007F4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C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248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C00-000015F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C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C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2474" name="Grupo 25">
          <a:extLst>
            <a:ext uri="{FF2B5EF4-FFF2-40B4-BE49-F238E27FC236}">
              <a16:creationId xmlns:a16="http://schemas.microsoft.com/office/drawing/2014/main" id="{00000000-0008-0000-3C00-00000AF4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C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C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C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C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C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C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C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C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3490" name="Grupo 12">
          <a:extLst>
            <a:ext uri="{FF2B5EF4-FFF2-40B4-BE49-F238E27FC236}">
              <a16:creationId xmlns:a16="http://schemas.microsoft.com/office/drawing/2014/main" id="{00000000-0008-0000-3D00-000002F8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D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D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D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3491" name="Colchete esquerdo 16">
          <a:extLst>
            <a:ext uri="{FF2B5EF4-FFF2-40B4-BE49-F238E27FC236}">
              <a16:creationId xmlns:a16="http://schemas.microsoft.com/office/drawing/2014/main" id="{00000000-0008-0000-3D00-000003F8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D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D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63494" name="Forma 44">
          <a:extLst>
            <a:ext uri="{FF2B5EF4-FFF2-40B4-BE49-F238E27FC236}">
              <a16:creationId xmlns:a16="http://schemas.microsoft.com/office/drawing/2014/main" id="{00000000-0008-0000-3D00-000006F80000}"/>
            </a:ext>
          </a:extLst>
        </xdr:cNvPr>
        <xdr:cNvCxnSpPr>
          <a:cxnSpLocks noChangeShapeType="1"/>
          <a:endCxn id="63491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3495" name="Grupo 8">
          <a:extLst>
            <a:ext uri="{FF2B5EF4-FFF2-40B4-BE49-F238E27FC236}">
              <a16:creationId xmlns:a16="http://schemas.microsoft.com/office/drawing/2014/main" id="{00000000-0008-0000-3D00-000007F8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D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350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D00-000015F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D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D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3498" name="Grupo 25">
          <a:extLst>
            <a:ext uri="{FF2B5EF4-FFF2-40B4-BE49-F238E27FC236}">
              <a16:creationId xmlns:a16="http://schemas.microsoft.com/office/drawing/2014/main" id="{00000000-0008-0000-3D00-00000AF8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D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D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D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D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D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D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D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D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D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4514" name="Grupo 12">
          <a:extLst>
            <a:ext uri="{FF2B5EF4-FFF2-40B4-BE49-F238E27FC236}">
              <a16:creationId xmlns:a16="http://schemas.microsoft.com/office/drawing/2014/main" id="{00000000-0008-0000-3E00-000002FC00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E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E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E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4515" name="Colchete esquerdo 16">
          <a:extLst>
            <a:ext uri="{FF2B5EF4-FFF2-40B4-BE49-F238E27FC236}">
              <a16:creationId xmlns:a16="http://schemas.microsoft.com/office/drawing/2014/main" id="{00000000-0008-0000-3E00-000003FC00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E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E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64518" name="Forma 44">
          <a:extLst>
            <a:ext uri="{FF2B5EF4-FFF2-40B4-BE49-F238E27FC236}">
              <a16:creationId xmlns:a16="http://schemas.microsoft.com/office/drawing/2014/main" id="{00000000-0008-0000-3E00-000006FC0000}"/>
            </a:ext>
          </a:extLst>
        </xdr:cNvPr>
        <xdr:cNvCxnSpPr>
          <a:cxnSpLocks noChangeShapeType="1"/>
          <a:endCxn id="64515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4519" name="Grupo 8">
          <a:extLst>
            <a:ext uri="{FF2B5EF4-FFF2-40B4-BE49-F238E27FC236}">
              <a16:creationId xmlns:a16="http://schemas.microsoft.com/office/drawing/2014/main" id="{00000000-0008-0000-3E00-000007FC00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E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453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E00-000015F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E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E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4522" name="Grupo 25">
          <a:extLst>
            <a:ext uri="{FF2B5EF4-FFF2-40B4-BE49-F238E27FC236}">
              <a16:creationId xmlns:a16="http://schemas.microsoft.com/office/drawing/2014/main" id="{00000000-0008-0000-3E00-00000AFC00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E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E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E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E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E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E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E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E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4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5538" name="Grupo 12">
          <a:extLst>
            <a:ext uri="{FF2B5EF4-FFF2-40B4-BE49-F238E27FC236}">
              <a16:creationId xmlns:a16="http://schemas.microsoft.com/office/drawing/2014/main" id="{00000000-0008-0000-3F00-0000020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3F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3F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3F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5539" name="Colchete esquerdo 16">
          <a:extLst>
            <a:ext uri="{FF2B5EF4-FFF2-40B4-BE49-F238E27FC236}">
              <a16:creationId xmlns:a16="http://schemas.microsoft.com/office/drawing/2014/main" id="{00000000-0008-0000-3F00-0000030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3F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3F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65542" name="Forma 44">
          <a:extLst>
            <a:ext uri="{FF2B5EF4-FFF2-40B4-BE49-F238E27FC236}">
              <a16:creationId xmlns:a16="http://schemas.microsoft.com/office/drawing/2014/main" id="{00000000-0008-0000-3F00-000006000100}"/>
            </a:ext>
          </a:extLst>
        </xdr:cNvPr>
        <xdr:cNvCxnSpPr>
          <a:cxnSpLocks noChangeShapeType="1"/>
          <a:endCxn id="65539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5543" name="Grupo 8">
          <a:extLst>
            <a:ext uri="{FF2B5EF4-FFF2-40B4-BE49-F238E27FC236}">
              <a16:creationId xmlns:a16="http://schemas.microsoft.com/office/drawing/2014/main" id="{00000000-0008-0000-3F00-0000070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F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555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3F00-0000150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3F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3F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5546" name="Grupo 25">
          <a:extLst>
            <a:ext uri="{FF2B5EF4-FFF2-40B4-BE49-F238E27FC236}">
              <a16:creationId xmlns:a16="http://schemas.microsoft.com/office/drawing/2014/main" id="{00000000-0008-0000-3F00-00000A0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3F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3F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3F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F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3F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3F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3F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3F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3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6562" name="Grupo 12">
          <a:extLst>
            <a:ext uri="{FF2B5EF4-FFF2-40B4-BE49-F238E27FC236}">
              <a16:creationId xmlns:a16="http://schemas.microsoft.com/office/drawing/2014/main" id="{00000000-0008-0000-4000-0000020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0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0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0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6563" name="Colchete esquerdo 16">
          <a:extLst>
            <a:ext uri="{FF2B5EF4-FFF2-40B4-BE49-F238E27FC236}">
              <a16:creationId xmlns:a16="http://schemas.microsoft.com/office/drawing/2014/main" id="{00000000-0008-0000-4000-0000030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0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0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66566" name="Forma 44">
          <a:extLst>
            <a:ext uri="{FF2B5EF4-FFF2-40B4-BE49-F238E27FC236}">
              <a16:creationId xmlns:a16="http://schemas.microsoft.com/office/drawing/2014/main" id="{00000000-0008-0000-4000-000006040100}"/>
            </a:ext>
          </a:extLst>
        </xdr:cNvPr>
        <xdr:cNvCxnSpPr>
          <a:cxnSpLocks noChangeShapeType="1"/>
          <a:endCxn id="66563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6567" name="Grupo 8">
          <a:extLst>
            <a:ext uri="{FF2B5EF4-FFF2-40B4-BE49-F238E27FC236}">
              <a16:creationId xmlns:a16="http://schemas.microsoft.com/office/drawing/2014/main" id="{00000000-0008-0000-4000-0000070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0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658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000-0000150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0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0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6570" name="Grupo 25">
          <a:extLst>
            <a:ext uri="{FF2B5EF4-FFF2-40B4-BE49-F238E27FC236}">
              <a16:creationId xmlns:a16="http://schemas.microsoft.com/office/drawing/2014/main" id="{00000000-0008-0000-4000-00000A0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0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0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0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0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0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0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0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0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7586" name="Grupo 12">
          <a:extLst>
            <a:ext uri="{FF2B5EF4-FFF2-40B4-BE49-F238E27FC236}">
              <a16:creationId xmlns:a16="http://schemas.microsoft.com/office/drawing/2014/main" id="{00000000-0008-0000-4100-0000020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1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1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1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7587" name="Colchete esquerdo 16">
          <a:extLst>
            <a:ext uri="{FF2B5EF4-FFF2-40B4-BE49-F238E27FC236}">
              <a16:creationId xmlns:a16="http://schemas.microsoft.com/office/drawing/2014/main" id="{00000000-0008-0000-4100-0000030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1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1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67590" name="Forma 44">
          <a:extLst>
            <a:ext uri="{FF2B5EF4-FFF2-40B4-BE49-F238E27FC236}">
              <a16:creationId xmlns:a16="http://schemas.microsoft.com/office/drawing/2014/main" id="{00000000-0008-0000-4100-000006080100}"/>
            </a:ext>
          </a:extLst>
        </xdr:cNvPr>
        <xdr:cNvCxnSpPr>
          <a:cxnSpLocks noChangeShapeType="1"/>
          <a:endCxn id="67587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7591" name="Grupo 8">
          <a:extLst>
            <a:ext uri="{FF2B5EF4-FFF2-40B4-BE49-F238E27FC236}">
              <a16:creationId xmlns:a16="http://schemas.microsoft.com/office/drawing/2014/main" id="{00000000-0008-0000-4100-0000070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1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760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100-0000150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1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1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7594" name="Grupo 25">
          <a:extLst>
            <a:ext uri="{FF2B5EF4-FFF2-40B4-BE49-F238E27FC236}">
              <a16:creationId xmlns:a16="http://schemas.microsoft.com/office/drawing/2014/main" id="{00000000-0008-0000-4100-00000A0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1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1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1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1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1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1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1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1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8610" name="Grupo 12">
          <a:extLst>
            <a:ext uri="{FF2B5EF4-FFF2-40B4-BE49-F238E27FC236}">
              <a16:creationId xmlns:a16="http://schemas.microsoft.com/office/drawing/2014/main" id="{00000000-0008-0000-4200-0000020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2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2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2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8611" name="Colchete esquerdo 16">
          <a:extLst>
            <a:ext uri="{FF2B5EF4-FFF2-40B4-BE49-F238E27FC236}">
              <a16:creationId xmlns:a16="http://schemas.microsoft.com/office/drawing/2014/main" id="{00000000-0008-0000-4200-0000030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2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68614" name="Forma 44">
          <a:extLst>
            <a:ext uri="{FF2B5EF4-FFF2-40B4-BE49-F238E27FC236}">
              <a16:creationId xmlns:a16="http://schemas.microsoft.com/office/drawing/2014/main" id="{00000000-0008-0000-4200-0000060C0100}"/>
            </a:ext>
          </a:extLst>
        </xdr:cNvPr>
        <xdr:cNvCxnSpPr>
          <a:cxnSpLocks noChangeShapeType="1"/>
          <a:endCxn id="68611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8615" name="Grupo 8">
          <a:extLst>
            <a:ext uri="{FF2B5EF4-FFF2-40B4-BE49-F238E27FC236}">
              <a16:creationId xmlns:a16="http://schemas.microsoft.com/office/drawing/2014/main" id="{00000000-0008-0000-4200-0000070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2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862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200-0000150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2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8618" name="Grupo 25">
          <a:extLst>
            <a:ext uri="{FF2B5EF4-FFF2-40B4-BE49-F238E27FC236}">
              <a16:creationId xmlns:a16="http://schemas.microsoft.com/office/drawing/2014/main" id="{00000000-0008-0000-4200-00000A0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2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2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2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2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2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2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2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2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5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69634" name="Grupo 12">
          <a:extLst>
            <a:ext uri="{FF2B5EF4-FFF2-40B4-BE49-F238E27FC236}">
              <a16:creationId xmlns:a16="http://schemas.microsoft.com/office/drawing/2014/main" id="{00000000-0008-0000-4300-0000021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3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3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3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69635" name="Colchete esquerdo 16">
          <a:extLst>
            <a:ext uri="{FF2B5EF4-FFF2-40B4-BE49-F238E27FC236}">
              <a16:creationId xmlns:a16="http://schemas.microsoft.com/office/drawing/2014/main" id="{00000000-0008-0000-4300-0000031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3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3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69638" name="Forma 44">
          <a:extLst>
            <a:ext uri="{FF2B5EF4-FFF2-40B4-BE49-F238E27FC236}">
              <a16:creationId xmlns:a16="http://schemas.microsoft.com/office/drawing/2014/main" id="{00000000-0008-0000-4300-000006100100}"/>
            </a:ext>
          </a:extLst>
        </xdr:cNvPr>
        <xdr:cNvCxnSpPr>
          <a:cxnSpLocks noChangeShapeType="1"/>
          <a:endCxn id="69635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69639" name="Grupo 8">
          <a:extLst>
            <a:ext uri="{FF2B5EF4-FFF2-40B4-BE49-F238E27FC236}">
              <a16:creationId xmlns:a16="http://schemas.microsoft.com/office/drawing/2014/main" id="{00000000-0008-0000-4300-0000071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3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6965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300-0000151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3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3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69642" name="Grupo 25">
          <a:extLst>
            <a:ext uri="{FF2B5EF4-FFF2-40B4-BE49-F238E27FC236}">
              <a16:creationId xmlns:a16="http://schemas.microsoft.com/office/drawing/2014/main" id="{00000000-0008-0000-4300-00000A1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3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3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3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3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3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3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3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3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0658" name="Grupo 12">
          <a:extLst>
            <a:ext uri="{FF2B5EF4-FFF2-40B4-BE49-F238E27FC236}">
              <a16:creationId xmlns:a16="http://schemas.microsoft.com/office/drawing/2014/main" id="{00000000-0008-0000-4400-0000021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4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4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4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0659" name="Colchete esquerdo 16">
          <a:extLst>
            <a:ext uri="{FF2B5EF4-FFF2-40B4-BE49-F238E27FC236}">
              <a16:creationId xmlns:a16="http://schemas.microsoft.com/office/drawing/2014/main" id="{00000000-0008-0000-4400-0000031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4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4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70662" name="Forma 44">
          <a:extLst>
            <a:ext uri="{FF2B5EF4-FFF2-40B4-BE49-F238E27FC236}">
              <a16:creationId xmlns:a16="http://schemas.microsoft.com/office/drawing/2014/main" id="{00000000-0008-0000-4400-000006140100}"/>
            </a:ext>
          </a:extLst>
        </xdr:cNvPr>
        <xdr:cNvCxnSpPr>
          <a:cxnSpLocks noChangeShapeType="1"/>
          <a:endCxn id="70659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0663" name="Grupo 8">
          <a:extLst>
            <a:ext uri="{FF2B5EF4-FFF2-40B4-BE49-F238E27FC236}">
              <a16:creationId xmlns:a16="http://schemas.microsoft.com/office/drawing/2014/main" id="{00000000-0008-0000-4400-0000071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4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067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400-0000151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4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4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0666" name="Grupo 25">
          <a:extLst>
            <a:ext uri="{FF2B5EF4-FFF2-40B4-BE49-F238E27FC236}">
              <a16:creationId xmlns:a16="http://schemas.microsoft.com/office/drawing/2014/main" id="{00000000-0008-0000-4400-00000A1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4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4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4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4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4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4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4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4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091565" y="866774"/>
          <a:ext cx="5810250" cy="3156586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26000" tIns="126000" rIns="126000" bIns="126000" rtlCol="0" anchor="t" anchorCtr="0"/>
        <a:lstStyle/>
        <a:p>
          <a:endParaRPr lang="pt-BR" sz="800" b="0">
            <a:latin typeface="Comic Sans MS" pitchFamily="66" charset="0"/>
          </a:endParaRPr>
        </a:p>
        <a:p>
          <a:endParaRPr lang="pt-BR" sz="800" b="0">
            <a:latin typeface="Comic Sans MS" pitchFamily="66" charset="0"/>
          </a:endParaRPr>
        </a:p>
        <a:p>
          <a:endParaRPr lang="pt-BR" sz="80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Onde:</a:t>
          </a: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endParaRPr lang="pt-BR" sz="1050" b="0">
            <a:latin typeface="Comic Sans MS" pitchFamily="66" charset="0"/>
          </a:endParaRPr>
        </a:p>
        <a:p>
          <a:r>
            <a:rPr lang="pt-BR" sz="1050" b="0">
              <a:latin typeface="Comic Sans MS" pitchFamily="66" charset="0"/>
            </a:rPr>
            <a:t>Precisão</a:t>
          </a:r>
          <a:r>
            <a:rPr lang="pt-BR" sz="1050" b="0" baseline="0">
              <a:latin typeface="Comic Sans MS" pitchFamily="66" charset="0"/>
            </a:rPr>
            <a:t> (r):			</a:t>
          </a:r>
        </a:p>
        <a:p>
          <a:endParaRPr lang="pt-BR" sz="1050" b="0" baseline="0">
            <a:latin typeface="Comic Sans MS" pitchFamily="66" charset="0"/>
          </a:endParaRPr>
        </a:p>
        <a:p>
          <a:endParaRPr lang="pt-BR" sz="1050" b="0" baseline="0">
            <a:latin typeface="Comic Sans MS" pitchFamily="66" charset="0"/>
          </a:endParaRPr>
        </a:p>
        <a:p>
          <a:endParaRPr lang="pt-BR" sz="1050" b="0" baseline="0">
            <a:latin typeface="Comic Sans MS" pitchFamily="66" charset="0"/>
          </a:endParaRPr>
        </a:p>
        <a:p>
          <a:r>
            <a:rPr lang="pt-BR" sz="1050" b="0" baseline="0">
              <a:latin typeface="Comic Sans MS" pitchFamily="66" charset="0"/>
            </a:rPr>
            <a:t>Exatidão (C</a:t>
          </a:r>
          <a:r>
            <a:rPr lang="pt-BR" sz="1050" b="0" baseline="-25000">
              <a:latin typeface="Comic Sans MS" pitchFamily="66" charset="0"/>
            </a:rPr>
            <a:t>b</a:t>
          </a:r>
          <a:r>
            <a:rPr lang="pt-BR" sz="1050" b="0" baseline="0">
              <a:latin typeface="Comic Sans MS" pitchFamily="66" charset="0"/>
            </a:rPr>
            <a:t>):</a:t>
          </a:r>
          <a:endParaRPr lang="pt-BR" sz="1050" b="0">
            <a:latin typeface="Comic Sans MS" pitchFamily="66" charset="0"/>
          </a:endParaRP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7170" name="Grupo 6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8" name="Elipse 7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9" name="Elipse 8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0" name="Elipse 9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8</xdr:row>
      <xdr:rowOff>9525</xdr:rowOff>
    </xdr:from>
    <xdr:to>
      <xdr:col>1</xdr:col>
      <xdr:colOff>466725</xdr:colOff>
      <xdr:row>14</xdr:row>
      <xdr:rowOff>95250</xdr:rowOff>
    </xdr:to>
    <xdr:cxnSp macro="">
      <xdr:nvCxnSpPr>
        <xdr:cNvPr id="7171" name="Conector angulado 10">
          <a:extLst>
            <a:ext uri="{FF2B5EF4-FFF2-40B4-BE49-F238E27FC236}">
              <a16:creationId xmlns:a16="http://schemas.microsoft.com/office/drawing/2014/main" id="{00000000-0008-0000-0600-0000031C0000}"/>
            </a:ext>
          </a:extLst>
        </xdr:cNvPr>
        <xdr:cNvCxnSpPr>
          <a:cxnSpLocks noChangeShapeType="1"/>
          <a:stCxn id="10" idx="6"/>
          <a:endCxn id="2" idx="1"/>
        </xdr:cNvCxnSpPr>
      </xdr:nvCxnSpPr>
      <xdr:spPr bwMode="auto">
        <a:xfrm>
          <a:off x="857250" y="1304925"/>
          <a:ext cx="219075" cy="1057275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4</xdr:col>
      <xdr:colOff>87631</xdr:colOff>
      <xdr:row>5</xdr:row>
      <xdr:rowOff>85726</xdr:rowOff>
    </xdr:from>
    <xdr:to>
      <xdr:col>8</xdr:col>
      <xdr:colOff>107886</xdr:colOff>
      <xdr:row>8</xdr:row>
      <xdr:rowOff>139951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26031" y="895351"/>
          <a:ext cx="2458655" cy="54000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114300</xdr:colOff>
      <xdr:row>9</xdr:row>
      <xdr:rowOff>133351</xdr:rowOff>
    </xdr:from>
    <xdr:to>
      <xdr:col>7</xdr:col>
      <xdr:colOff>160620</xdr:colOff>
      <xdr:row>13</xdr:row>
      <xdr:rowOff>42602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6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4707"/>
        <a:stretch>
          <a:fillRect/>
        </a:stretch>
      </xdr:blipFill>
      <xdr:spPr bwMode="auto">
        <a:xfrm>
          <a:off x="3162300" y="1590676"/>
          <a:ext cx="1265520" cy="556951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335280</xdr:colOff>
      <xdr:row>9</xdr:row>
      <xdr:rowOff>133351</xdr:rowOff>
    </xdr:from>
    <xdr:to>
      <xdr:col>9</xdr:col>
      <xdr:colOff>597600</xdr:colOff>
      <xdr:row>12</xdr:row>
      <xdr:rowOff>153568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6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02480" y="1590676"/>
          <a:ext cx="1481520" cy="505992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251460</xdr:colOff>
      <xdr:row>15</xdr:row>
      <xdr:rowOff>15241</xdr:rowOff>
    </xdr:from>
    <xdr:to>
      <xdr:col>4</xdr:col>
      <xdr:colOff>418620</xdr:colOff>
      <xdr:row>18</xdr:row>
      <xdr:rowOff>134606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6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25980" y="2529841"/>
          <a:ext cx="792000" cy="622285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297180</xdr:colOff>
      <xdr:row>19</xdr:row>
      <xdr:rowOff>91440</xdr:rowOff>
    </xdr:from>
    <xdr:to>
      <xdr:col>4</xdr:col>
      <xdr:colOff>419100</xdr:colOff>
      <xdr:row>22</xdr:row>
      <xdr:rowOff>121920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6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71700" y="3276600"/>
          <a:ext cx="746760" cy="533400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</xdr:col>
      <xdr:colOff>114300</xdr:colOff>
      <xdr:row>13</xdr:row>
      <xdr:rowOff>91440</xdr:rowOff>
    </xdr:from>
    <xdr:to>
      <xdr:col>10</xdr:col>
      <xdr:colOff>579120</xdr:colOff>
      <xdr:row>23</xdr:row>
      <xdr:rowOff>104775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3162300" y="2196465"/>
          <a:ext cx="3512820" cy="1632585"/>
        </a:xfrm>
        <a:prstGeom prst="rect">
          <a:avLst/>
        </a:prstGeom>
        <a:solidFill>
          <a:schemeClr val="bg1">
            <a:lumMod val="95000"/>
          </a:schemeClr>
        </a:solidFill>
        <a:ln w="12700" cmpd="sng">
          <a:solidFill>
            <a:sysClr val="windowText" lastClr="000000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46800" tIns="46800" rIns="46800" rtlCol="0" anchor="t"/>
        <a:lstStyle/>
        <a:p>
          <a:r>
            <a:rPr lang="pt-BR" sz="800" u="sng">
              <a:latin typeface="Comic Sans MS" pitchFamily="66" charset="0"/>
            </a:rPr>
            <a:t>Legenda:</a:t>
          </a:r>
        </a:p>
        <a:p>
          <a:r>
            <a:rPr lang="el-GR" sz="800">
              <a:latin typeface="Comic Sans MS" pitchFamily="66" charset="0"/>
            </a:rPr>
            <a:t>ρ</a:t>
          </a:r>
          <a:r>
            <a:rPr lang="pt-BR" sz="800" baseline="-25000">
              <a:latin typeface="Comic Sans MS" pitchFamily="66" charset="0"/>
            </a:rPr>
            <a:t>c</a:t>
          </a:r>
          <a:r>
            <a:rPr lang="pt-BR" sz="800">
              <a:latin typeface="Comic Sans MS" pitchFamily="66" charset="0"/>
            </a:rPr>
            <a:t> = valor</a:t>
          </a:r>
          <a:r>
            <a:rPr lang="pt-BR" sz="800" baseline="0">
              <a:latin typeface="Comic Sans MS" pitchFamily="66" charset="0"/>
            </a:rPr>
            <a:t> global ou coeficiente de correlação da concordância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  = média entre as medidas do antropometrista em treinamento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  = média entre as medidas do antropometrista supervisor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s</a:t>
          </a:r>
          <a:r>
            <a:rPr lang="pt-BR" sz="800" baseline="-25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xy 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= covariância entre as médias das medidas do antropometrista em treinamento e as médias das medidas do antropometrista supervisor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s</a:t>
          </a:r>
          <a:r>
            <a:rPr lang="pt-BR" sz="800" baseline="-25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x</a:t>
          </a:r>
          <a:r>
            <a:rPr lang="pt-BR" sz="800" baseline="30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2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= variância das médias das medidas do antropometrista em treinamento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s</a:t>
          </a:r>
          <a:r>
            <a:rPr lang="pt-BR" sz="800" baseline="-25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y</a:t>
          </a:r>
          <a:r>
            <a:rPr lang="pt-BR" sz="800" baseline="30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2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= variância das médias das medidas do antropometrista supervisor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r = coeficiente de correlação linear (ou p de Pearson)</a:t>
          </a:r>
        </a:p>
        <a:p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C</a:t>
          </a:r>
          <a:r>
            <a:rPr lang="pt-BR" sz="800" baseline="-2500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b</a:t>
          </a:r>
          <a:r>
            <a:rPr lang="pt-BR" sz="80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= medida de exatidão</a:t>
          </a:r>
          <a:endParaRPr lang="pt-BR" sz="800" baseline="-2500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  <a:p>
          <a:endParaRPr lang="pt-BR" sz="800">
            <a:latin typeface="Comic Sans MS" pitchFamily="66" charset="0"/>
          </a:endParaRPr>
        </a:p>
      </xdr:txBody>
    </xdr:sp>
    <xdr:clientData/>
  </xdr:twoCellAnchor>
  <xdr:twoCellAnchor editAs="oneCell">
    <xdr:from>
      <xdr:col>2</xdr:col>
      <xdr:colOff>0</xdr:colOff>
      <xdr:row>9</xdr:row>
      <xdr:rowOff>133351</xdr:rowOff>
    </xdr:from>
    <xdr:to>
      <xdr:col>4</xdr:col>
      <xdr:colOff>571080</xdr:colOff>
      <xdr:row>13</xdr:row>
      <xdr:rowOff>43564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19200" y="1590676"/>
          <a:ext cx="1790280" cy="557913"/>
        </a:xfrm>
        <a:prstGeom prst="rect">
          <a:avLst/>
        </a:prstGeom>
        <a:noFill/>
        <a:ln w="12700">
          <a:solidFill>
            <a:schemeClr val="tx1"/>
          </a:solidFill>
          <a:prstDash val="sysDot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133350</xdr:colOff>
      <xdr:row>15</xdr:row>
      <xdr:rowOff>104775</xdr:rowOff>
    </xdr:from>
    <xdr:to>
      <xdr:col>5</xdr:col>
      <xdr:colOff>238125</xdr:colOff>
      <xdr:row>16</xdr:row>
      <xdr:rowOff>66675</xdr:rowOff>
    </xdr:to>
    <xdr:pic>
      <xdr:nvPicPr>
        <xdr:cNvPr id="7179" name="Picture 6">
          <a:extLst>
            <a:ext uri="{FF2B5EF4-FFF2-40B4-BE49-F238E27FC236}">
              <a16:creationId xmlns:a16="http://schemas.microsoft.com/office/drawing/2014/main" id="{00000000-0008-0000-0600-00000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81350" y="2533650"/>
          <a:ext cx="1047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16</xdr:row>
      <xdr:rowOff>85725</xdr:rowOff>
    </xdr:from>
    <xdr:to>
      <xdr:col>5</xdr:col>
      <xdr:colOff>238125</xdr:colOff>
      <xdr:row>17</xdr:row>
      <xdr:rowOff>47625</xdr:rowOff>
    </xdr:to>
    <xdr:pic>
      <xdr:nvPicPr>
        <xdr:cNvPr id="7180" name="Picture 8">
          <a:extLst>
            <a:ext uri="{FF2B5EF4-FFF2-40B4-BE49-F238E27FC236}">
              <a16:creationId xmlns:a16="http://schemas.microsoft.com/office/drawing/2014/main" id="{00000000-0008-0000-0600-00000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81350" y="2676525"/>
          <a:ext cx="1047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26" name="Retângulo de cantos arredondados 25">
          <a:hlinkClick xmlns:r="http://schemas.openxmlformats.org/officeDocument/2006/relationships" r:id="rId3" tooltip="Voltar à explicação de Lin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 à</a:t>
          </a:r>
          <a:r>
            <a:rPr lang="pt-BR" sz="1000" i="0" baseline="0">
              <a:latin typeface="Comic Sans MS" pitchFamily="66" charset="0"/>
            </a:rPr>
            <a:t> </a:t>
          </a:r>
        </a:p>
        <a:p>
          <a:pPr algn="ctr"/>
          <a:r>
            <a:rPr lang="pt-BR" sz="1000" i="0">
              <a:latin typeface="Comic Sans MS" pitchFamily="66" charset="0"/>
            </a:rPr>
            <a:t>explicação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27" name="Retângulo de cantos arredondados 26">
          <a:hlinkClick xmlns:r="http://schemas.openxmlformats.org/officeDocument/2006/relationships" r:id="rId12" tooltip="Ver interpretação de exemplo pelo método de Lin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1" name="Picture 57" descr="C:\Users\Natália\AppData\Local\Microsoft\Windows\Temporary Internet Files\Content.IE5\3WYPPG2D\MC900442122[1].png">
          <a:hlinkClick xmlns:r="http://schemas.openxmlformats.org/officeDocument/2006/relationships" r:id="rId13" tooltip="Voltar à abertura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7184" name="Grupo 1">
          <a:extLst>
            <a:ext uri="{FF2B5EF4-FFF2-40B4-BE49-F238E27FC236}">
              <a16:creationId xmlns:a16="http://schemas.microsoft.com/office/drawing/2014/main" id="{00000000-0008-0000-0600-0000101C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24" name="AutoShape 5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7186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600-0000121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1682" name="Grupo 12">
          <a:extLst>
            <a:ext uri="{FF2B5EF4-FFF2-40B4-BE49-F238E27FC236}">
              <a16:creationId xmlns:a16="http://schemas.microsoft.com/office/drawing/2014/main" id="{00000000-0008-0000-4500-0000021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5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5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5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1683" name="Colchete esquerdo 16">
          <a:extLst>
            <a:ext uri="{FF2B5EF4-FFF2-40B4-BE49-F238E27FC236}">
              <a16:creationId xmlns:a16="http://schemas.microsoft.com/office/drawing/2014/main" id="{00000000-0008-0000-4500-0000031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5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5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71686" name="Forma 44">
          <a:extLst>
            <a:ext uri="{FF2B5EF4-FFF2-40B4-BE49-F238E27FC236}">
              <a16:creationId xmlns:a16="http://schemas.microsoft.com/office/drawing/2014/main" id="{00000000-0008-0000-4500-000006180100}"/>
            </a:ext>
          </a:extLst>
        </xdr:cNvPr>
        <xdr:cNvCxnSpPr>
          <a:cxnSpLocks noChangeShapeType="1"/>
          <a:endCxn id="71683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1687" name="Grupo 8">
          <a:extLst>
            <a:ext uri="{FF2B5EF4-FFF2-40B4-BE49-F238E27FC236}">
              <a16:creationId xmlns:a16="http://schemas.microsoft.com/office/drawing/2014/main" id="{00000000-0008-0000-4500-0000071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5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170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500-0000151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5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5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1690" name="Grupo 25">
          <a:extLst>
            <a:ext uri="{FF2B5EF4-FFF2-40B4-BE49-F238E27FC236}">
              <a16:creationId xmlns:a16="http://schemas.microsoft.com/office/drawing/2014/main" id="{00000000-0008-0000-4500-00000A1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5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5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5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5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5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5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5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5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2706" name="Grupo 12">
          <a:extLst>
            <a:ext uri="{FF2B5EF4-FFF2-40B4-BE49-F238E27FC236}">
              <a16:creationId xmlns:a16="http://schemas.microsoft.com/office/drawing/2014/main" id="{00000000-0008-0000-4600-0000021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6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6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6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2707" name="Colchete esquerdo 16">
          <a:extLst>
            <a:ext uri="{FF2B5EF4-FFF2-40B4-BE49-F238E27FC236}">
              <a16:creationId xmlns:a16="http://schemas.microsoft.com/office/drawing/2014/main" id="{00000000-0008-0000-4600-0000031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6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6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72710" name="Forma 44">
          <a:extLst>
            <a:ext uri="{FF2B5EF4-FFF2-40B4-BE49-F238E27FC236}">
              <a16:creationId xmlns:a16="http://schemas.microsoft.com/office/drawing/2014/main" id="{00000000-0008-0000-4600-0000061C0100}"/>
            </a:ext>
          </a:extLst>
        </xdr:cNvPr>
        <xdr:cNvCxnSpPr>
          <a:cxnSpLocks noChangeShapeType="1"/>
          <a:endCxn id="72707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2711" name="Grupo 8">
          <a:extLst>
            <a:ext uri="{FF2B5EF4-FFF2-40B4-BE49-F238E27FC236}">
              <a16:creationId xmlns:a16="http://schemas.microsoft.com/office/drawing/2014/main" id="{00000000-0008-0000-4600-0000071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6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272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600-0000151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6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6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2714" name="Grupo 25">
          <a:extLst>
            <a:ext uri="{FF2B5EF4-FFF2-40B4-BE49-F238E27FC236}">
              <a16:creationId xmlns:a16="http://schemas.microsoft.com/office/drawing/2014/main" id="{00000000-0008-0000-4600-00000A1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6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6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6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6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6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6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6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6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6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3730" name="Grupo 12">
          <a:extLst>
            <a:ext uri="{FF2B5EF4-FFF2-40B4-BE49-F238E27FC236}">
              <a16:creationId xmlns:a16="http://schemas.microsoft.com/office/drawing/2014/main" id="{00000000-0008-0000-4700-0000022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7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7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7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3731" name="Colchete esquerdo 16">
          <a:extLst>
            <a:ext uri="{FF2B5EF4-FFF2-40B4-BE49-F238E27FC236}">
              <a16:creationId xmlns:a16="http://schemas.microsoft.com/office/drawing/2014/main" id="{00000000-0008-0000-4700-0000032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7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7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73734" name="Forma 44">
          <a:extLst>
            <a:ext uri="{FF2B5EF4-FFF2-40B4-BE49-F238E27FC236}">
              <a16:creationId xmlns:a16="http://schemas.microsoft.com/office/drawing/2014/main" id="{00000000-0008-0000-4700-000006200100}"/>
            </a:ext>
          </a:extLst>
        </xdr:cNvPr>
        <xdr:cNvCxnSpPr>
          <a:cxnSpLocks noChangeShapeType="1"/>
          <a:endCxn id="73731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3735" name="Grupo 8">
          <a:extLst>
            <a:ext uri="{FF2B5EF4-FFF2-40B4-BE49-F238E27FC236}">
              <a16:creationId xmlns:a16="http://schemas.microsoft.com/office/drawing/2014/main" id="{00000000-0008-0000-4700-0000072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7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374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700-000015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7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7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3738" name="Grupo 25">
          <a:extLst>
            <a:ext uri="{FF2B5EF4-FFF2-40B4-BE49-F238E27FC236}">
              <a16:creationId xmlns:a16="http://schemas.microsoft.com/office/drawing/2014/main" id="{00000000-0008-0000-4700-00000A2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7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7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7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7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7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7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7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7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4754" name="Grupo 12">
          <a:extLst>
            <a:ext uri="{FF2B5EF4-FFF2-40B4-BE49-F238E27FC236}">
              <a16:creationId xmlns:a16="http://schemas.microsoft.com/office/drawing/2014/main" id="{00000000-0008-0000-4800-0000022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8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8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8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4755" name="Colchete esquerdo 16">
          <a:extLst>
            <a:ext uri="{FF2B5EF4-FFF2-40B4-BE49-F238E27FC236}">
              <a16:creationId xmlns:a16="http://schemas.microsoft.com/office/drawing/2014/main" id="{00000000-0008-0000-4800-0000032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8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8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74758" name="Forma 44">
          <a:extLst>
            <a:ext uri="{FF2B5EF4-FFF2-40B4-BE49-F238E27FC236}">
              <a16:creationId xmlns:a16="http://schemas.microsoft.com/office/drawing/2014/main" id="{00000000-0008-0000-4800-000006240100}"/>
            </a:ext>
          </a:extLst>
        </xdr:cNvPr>
        <xdr:cNvCxnSpPr>
          <a:cxnSpLocks noChangeShapeType="1"/>
          <a:endCxn id="74755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4759" name="Grupo 8">
          <a:extLst>
            <a:ext uri="{FF2B5EF4-FFF2-40B4-BE49-F238E27FC236}">
              <a16:creationId xmlns:a16="http://schemas.microsoft.com/office/drawing/2014/main" id="{00000000-0008-0000-4800-0000072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8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477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800-0000152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8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8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4762" name="Grupo 25">
          <a:extLst>
            <a:ext uri="{FF2B5EF4-FFF2-40B4-BE49-F238E27FC236}">
              <a16:creationId xmlns:a16="http://schemas.microsoft.com/office/drawing/2014/main" id="{00000000-0008-0000-4800-00000A2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8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8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8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8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8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8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8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8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5778" name="Grupo 12">
          <a:extLst>
            <a:ext uri="{FF2B5EF4-FFF2-40B4-BE49-F238E27FC236}">
              <a16:creationId xmlns:a16="http://schemas.microsoft.com/office/drawing/2014/main" id="{00000000-0008-0000-4900-0000022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9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9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9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5779" name="Colchete esquerdo 16">
          <a:extLst>
            <a:ext uri="{FF2B5EF4-FFF2-40B4-BE49-F238E27FC236}">
              <a16:creationId xmlns:a16="http://schemas.microsoft.com/office/drawing/2014/main" id="{00000000-0008-0000-4900-0000032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9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9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75782" name="Forma 44">
          <a:extLst>
            <a:ext uri="{FF2B5EF4-FFF2-40B4-BE49-F238E27FC236}">
              <a16:creationId xmlns:a16="http://schemas.microsoft.com/office/drawing/2014/main" id="{00000000-0008-0000-4900-000006280100}"/>
            </a:ext>
          </a:extLst>
        </xdr:cNvPr>
        <xdr:cNvCxnSpPr>
          <a:cxnSpLocks noChangeShapeType="1"/>
          <a:endCxn id="75779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5783" name="Grupo 8">
          <a:extLst>
            <a:ext uri="{FF2B5EF4-FFF2-40B4-BE49-F238E27FC236}">
              <a16:creationId xmlns:a16="http://schemas.microsoft.com/office/drawing/2014/main" id="{00000000-0008-0000-4900-0000072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9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579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900-0000152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9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9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5786" name="Grupo 25">
          <a:extLst>
            <a:ext uri="{FF2B5EF4-FFF2-40B4-BE49-F238E27FC236}">
              <a16:creationId xmlns:a16="http://schemas.microsoft.com/office/drawing/2014/main" id="{00000000-0008-0000-4900-00000A2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9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9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9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9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9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9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9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9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6802" name="Grupo 12">
          <a:extLst>
            <a:ext uri="{FF2B5EF4-FFF2-40B4-BE49-F238E27FC236}">
              <a16:creationId xmlns:a16="http://schemas.microsoft.com/office/drawing/2014/main" id="{00000000-0008-0000-4A00-0000022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A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A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A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6803" name="Colchete esquerdo 16">
          <a:extLst>
            <a:ext uri="{FF2B5EF4-FFF2-40B4-BE49-F238E27FC236}">
              <a16:creationId xmlns:a16="http://schemas.microsoft.com/office/drawing/2014/main" id="{00000000-0008-0000-4A00-0000032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A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A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76806" name="Forma 44">
          <a:extLst>
            <a:ext uri="{FF2B5EF4-FFF2-40B4-BE49-F238E27FC236}">
              <a16:creationId xmlns:a16="http://schemas.microsoft.com/office/drawing/2014/main" id="{00000000-0008-0000-4A00-0000062C0100}"/>
            </a:ext>
          </a:extLst>
        </xdr:cNvPr>
        <xdr:cNvCxnSpPr>
          <a:cxnSpLocks noChangeShapeType="1"/>
          <a:endCxn id="76803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6807" name="Grupo 8">
          <a:extLst>
            <a:ext uri="{FF2B5EF4-FFF2-40B4-BE49-F238E27FC236}">
              <a16:creationId xmlns:a16="http://schemas.microsoft.com/office/drawing/2014/main" id="{00000000-0008-0000-4A00-0000072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A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682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A00-0000152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A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A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6810" name="Grupo 25">
          <a:extLst>
            <a:ext uri="{FF2B5EF4-FFF2-40B4-BE49-F238E27FC236}">
              <a16:creationId xmlns:a16="http://schemas.microsoft.com/office/drawing/2014/main" id="{00000000-0008-0000-4A00-00000A2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A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A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A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A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A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A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A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A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7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7826" name="Grupo 12">
          <a:extLst>
            <a:ext uri="{FF2B5EF4-FFF2-40B4-BE49-F238E27FC236}">
              <a16:creationId xmlns:a16="http://schemas.microsoft.com/office/drawing/2014/main" id="{00000000-0008-0000-4B00-0000023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B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B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B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7827" name="Colchete esquerdo 16">
          <a:extLst>
            <a:ext uri="{FF2B5EF4-FFF2-40B4-BE49-F238E27FC236}">
              <a16:creationId xmlns:a16="http://schemas.microsoft.com/office/drawing/2014/main" id="{00000000-0008-0000-4B00-0000033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77830" name="Forma 44">
          <a:extLst>
            <a:ext uri="{FF2B5EF4-FFF2-40B4-BE49-F238E27FC236}">
              <a16:creationId xmlns:a16="http://schemas.microsoft.com/office/drawing/2014/main" id="{00000000-0008-0000-4B00-000006300100}"/>
            </a:ext>
          </a:extLst>
        </xdr:cNvPr>
        <xdr:cNvCxnSpPr>
          <a:cxnSpLocks noChangeShapeType="1"/>
          <a:endCxn id="77827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7831" name="Grupo 8">
          <a:extLst>
            <a:ext uri="{FF2B5EF4-FFF2-40B4-BE49-F238E27FC236}">
              <a16:creationId xmlns:a16="http://schemas.microsoft.com/office/drawing/2014/main" id="{00000000-0008-0000-4B00-0000073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B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784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B00-0000153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B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B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7834" name="Grupo 25">
          <a:extLst>
            <a:ext uri="{FF2B5EF4-FFF2-40B4-BE49-F238E27FC236}">
              <a16:creationId xmlns:a16="http://schemas.microsoft.com/office/drawing/2014/main" id="{00000000-0008-0000-4B00-00000A3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B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B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B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B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B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B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B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B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8850" name="Grupo 12">
          <a:extLst>
            <a:ext uri="{FF2B5EF4-FFF2-40B4-BE49-F238E27FC236}">
              <a16:creationId xmlns:a16="http://schemas.microsoft.com/office/drawing/2014/main" id="{00000000-0008-0000-4C00-0000023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C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C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C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8851" name="Colchete esquerdo 16">
          <a:extLst>
            <a:ext uri="{FF2B5EF4-FFF2-40B4-BE49-F238E27FC236}">
              <a16:creationId xmlns:a16="http://schemas.microsoft.com/office/drawing/2014/main" id="{00000000-0008-0000-4C00-0000033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C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C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78854" name="Forma 44">
          <a:extLst>
            <a:ext uri="{FF2B5EF4-FFF2-40B4-BE49-F238E27FC236}">
              <a16:creationId xmlns:a16="http://schemas.microsoft.com/office/drawing/2014/main" id="{00000000-0008-0000-4C00-000006340100}"/>
            </a:ext>
          </a:extLst>
        </xdr:cNvPr>
        <xdr:cNvCxnSpPr>
          <a:cxnSpLocks noChangeShapeType="1"/>
          <a:endCxn id="78851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8855" name="Grupo 8">
          <a:extLst>
            <a:ext uri="{FF2B5EF4-FFF2-40B4-BE49-F238E27FC236}">
              <a16:creationId xmlns:a16="http://schemas.microsoft.com/office/drawing/2014/main" id="{00000000-0008-0000-4C00-0000073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C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886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C00-0000153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C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C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8858" name="Grupo 25">
          <a:extLst>
            <a:ext uri="{FF2B5EF4-FFF2-40B4-BE49-F238E27FC236}">
              <a16:creationId xmlns:a16="http://schemas.microsoft.com/office/drawing/2014/main" id="{00000000-0008-0000-4C00-00000A3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C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C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C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C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C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C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C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C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79874" name="Grupo 12">
          <a:extLst>
            <a:ext uri="{FF2B5EF4-FFF2-40B4-BE49-F238E27FC236}">
              <a16:creationId xmlns:a16="http://schemas.microsoft.com/office/drawing/2014/main" id="{00000000-0008-0000-4D00-0000023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D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D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D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79875" name="Colchete esquerdo 16">
          <a:extLst>
            <a:ext uri="{FF2B5EF4-FFF2-40B4-BE49-F238E27FC236}">
              <a16:creationId xmlns:a16="http://schemas.microsoft.com/office/drawing/2014/main" id="{00000000-0008-0000-4D00-0000033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79878" name="Forma 44">
          <a:extLst>
            <a:ext uri="{FF2B5EF4-FFF2-40B4-BE49-F238E27FC236}">
              <a16:creationId xmlns:a16="http://schemas.microsoft.com/office/drawing/2014/main" id="{00000000-0008-0000-4D00-000006380100}"/>
            </a:ext>
          </a:extLst>
        </xdr:cNvPr>
        <xdr:cNvCxnSpPr>
          <a:cxnSpLocks noChangeShapeType="1"/>
          <a:endCxn id="79875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79879" name="Grupo 8">
          <a:extLst>
            <a:ext uri="{FF2B5EF4-FFF2-40B4-BE49-F238E27FC236}">
              <a16:creationId xmlns:a16="http://schemas.microsoft.com/office/drawing/2014/main" id="{00000000-0008-0000-4D00-0000073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D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7989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D00-0000153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79882" name="Grupo 25">
          <a:extLst>
            <a:ext uri="{FF2B5EF4-FFF2-40B4-BE49-F238E27FC236}">
              <a16:creationId xmlns:a16="http://schemas.microsoft.com/office/drawing/2014/main" id="{00000000-0008-0000-4D00-00000A3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D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D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D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D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D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D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D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D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D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0898" name="Grupo 12">
          <a:extLst>
            <a:ext uri="{FF2B5EF4-FFF2-40B4-BE49-F238E27FC236}">
              <a16:creationId xmlns:a16="http://schemas.microsoft.com/office/drawing/2014/main" id="{00000000-0008-0000-4E00-0000023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E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E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E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0899" name="Colchete esquerdo 16">
          <a:extLst>
            <a:ext uri="{FF2B5EF4-FFF2-40B4-BE49-F238E27FC236}">
              <a16:creationId xmlns:a16="http://schemas.microsoft.com/office/drawing/2014/main" id="{00000000-0008-0000-4E00-0000033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E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E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80902" name="Forma 44">
          <a:extLst>
            <a:ext uri="{FF2B5EF4-FFF2-40B4-BE49-F238E27FC236}">
              <a16:creationId xmlns:a16="http://schemas.microsoft.com/office/drawing/2014/main" id="{00000000-0008-0000-4E00-0000063C0100}"/>
            </a:ext>
          </a:extLst>
        </xdr:cNvPr>
        <xdr:cNvCxnSpPr>
          <a:cxnSpLocks noChangeShapeType="1"/>
          <a:endCxn id="80899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0903" name="Grupo 8">
          <a:extLst>
            <a:ext uri="{FF2B5EF4-FFF2-40B4-BE49-F238E27FC236}">
              <a16:creationId xmlns:a16="http://schemas.microsoft.com/office/drawing/2014/main" id="{00000000-0008-0000-4E00-0000073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E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091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E00-0000153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E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E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0906" name="Grupo 34">
          <a:extLst>
            <a:ext uri="{FF2B5EF4-FFF2-40B4-BE49-F238E27FC236}">
              <a16:creationId xmlns:a16="http://schemas.microsoft.com/office/drawing/2014/main" id="{00000000-0008-0000-4E00-00000A3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36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E00-00002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00000000-0008-0000-4E00-000025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38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E00-000026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4E00-000027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40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E00-00002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00000000-0008-0000-4E00-000029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42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E00-00002A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3" name="CaixaDeTexto 42">
            <a:extLst>
              <a:ext uri="{FF2B5EF4-FFF2-40B4-BE49-F238E27FC236}">
                <a16:creationId xmlns:a16="http://schemas.microsoft.com/office/drawing/2014/main" id="{00000000-0008-0000-4E00-00002B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6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617220</xdr:colOff>
      <xdr:row>5</xdr:row>
      <xdr:rowOff>91440</xdr:rowOff>
    </xdr:from>
    <xdr:to>
      <xdr:col>4</xdr:col>
      <xdr:colOff>45240</xdr:colOff>
      <xdr:row>8</xdr:row>
      <xdr:rowOff>30480</xdr:rowOff>
    </xdr:to>
    <xdr:sp macro="" textlink="">
      <xdr:nvSpPr>
        <xdr:cNvPr id="8" name="Texto explicativo em seta para baix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13716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4</xdr:col>
      <xdr:colOff>243840</xdr:colOff>
      <xdr:row>5</xdr:row>
      <xdr:rowOff>91440</xdr:rowOff>
    </xdr:from>
    <xdr:to>
      <xdr:col>6</xdr:col>
      <xdr:colOff>37620</xdr:colOff>
      <xdr:row>8</xdr:row>
      <xdr:rowOff>30480</xdr:rowOff>
    </xdr:to>
    <xdr:sp macro="" textlink="">
      <xdr:nvSpPr>
        <xdr:cNvPr id="9" name="Texto explicativo em seta para baix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2362200" y="937260"/>
          <a:ext cx="792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8</xdr:col>
      <xdr:colOff>609600</xdr:colOff>
      <xdr:row>5</xdr:row>
      <xdr:rowOff>91440</xdr:rowOff>
    </xdr:from>
    <xdr:to>
      <xdr:col>10</xdr:col>
      <xdr:colOff>18720</xdr:colOff>
      <xdr:row>8</xdr:row>
      <xdr:rowOff>30480</xdr:rowOff>
    </xdr:to>
    <xdr:sp macro="" textlink="">
      <xdr:nvSpPr>
        <xdr:cNvPr id="10" name="Texto explicativo em seta para baix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 bwMode="auto">
        <a:xfrm>
          <a:off x="4373880" y="937260"/>
          <a:ext cx="110076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6</xdr:col>
      <xdr:colOff>182880</xdr:colOff>
      <xdr:row>5</xdr:row>
      <xdr:rowOff>91440</xdr:rowOff>
    </xdr:from>
    <xdr:to>
      <xdr:col>8</xdr:col>
      <xdr:colOff>84660</xdr:colOff>
      <xdr:row>8</xdr:row>
      <xdr:rowOff>30480</xdr:rowOff>
    </xdr:to>
    <xdr:sp macro="" textlink="">
      <xdr:nvSpPr>
        <xdr:cNvPr id="11" name="Texto explicativo em seta para baixo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3299460" y="937260"/>
          <a:ext cx="900000" cy="67818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1</xdr:col>
      <xdr:colOff>247201</xdr:colOff>
      <xdr:row>8</xdr:row>
      <xdr:rowOff>53340</xdr:rowOff>
    </xdr:from>
    <xdr:to>
      <xdr:col>2</xdr:col>
      <xdr:colOff>471300</xdr:colOff>
      <xdr:row>11</xdr:row>
      <xdr:rowOff>123847</xdr:rowOff>
    </xdr:to>
    <xdr:sp macro="" textlink="">
      <xdr:nvSpPr>
        <xdr:cNvPr id="15" name="Elipse 14">
          <a:hlinkClick xmlns:r="http://schemas.openxmlformats.org/officeDocument/2006/relationships" r:id="rId1" tooltip="Método de Lin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 bwMode="auto">
        <a:xfrm>
          <a:off x="498661" y="1638300"/>
          <a:ext cx="727019" cy="642007"/>
        </a:xfrm>
        <a:prstGeom prst="ellipse">
          <a:avLst/>
        </a:prstGeom>
        <a:ln>
          <a:solidFill>
            <a:schemeClr val="accent3">
              <a:lumMod val="40000"/>
              <a:lumOff val="60000"/>
            </a:schemeClr>
          </a:solidFill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00">
              <a:latin typeface="Comic Sans MS" pitchFamily="66" charset="0"/>
            </a:rPr>
            <a:t>Lin</a:t>
          </a:r>
        </a:p>
      </xdr:txBody>
    </xdr:sp>
    <xdr:clientData/>
  </xdr:twoCellAnchor>
  <xdr:twoCellAnchor>
    <xdr:from>
      <xdr:col>3</xdr:col>
      <xdr:colOff>114300</xdr:colOff>
      <xdr:row>11</xdr:row>
      <xdr:rowOff>161925</xdr:rowOff>
    </xdr:from>
    <xdr:to>
      <xdr:col>7</xdr:col>
      <xdr:colOff>714375</xdr:colOff>
      <xdr:row>13</xdr:row>
      <xdr:rowOff>66675</xdr:rowOff>
    </xdr:to>
    <xdr:sp macro="" textlink="">
      <xdr:nvSpPr>
        <xdr:cNvPr id="8198" name="Chave direita 16">
          <a:extLst>
            <a:ext uri="{FF2B5EF4-FFF2-40B4-BE49-F238E27FC236}">
              <a16:creationId xmlns:a16="http://schemas.microsoft.com/office/drawing/2014/main" id="{00000000-0008-0000-0700-000006200000}"/>
            </a:ext>
          </a:extLst>
        </xdr:cNvPr>
        <xdr:cNvSpPr>
          <a:spLocks/>
        </xdr:cNvSpPr>
      </xdr:nvSpPr>
      <xdr:spPr bwMode="auto">
        <a:xfrm rot="5400000">
          <a:off x="2586038" y="1147762"/>
          <a:ext cx="266700" cy="2524125"/>
        </a:xfrm>
        <a:prstGeom prst="rightBrace">
          <a:avLst>
            <a:gd name="adj1" fmla="val 8763"/>
            <a:gd name="adj2" fmla="val 50000"/>
          </a:avLst>
        </a:prstGeom>
        <a:noFill/>
        <a:ln w="1905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171451</xdr:colOff>
      <xdr:row>13</xdr:row>
      <xdr:rowOff>106680</xdr:rowOff>
    </xdr:from>
    <xdr:to>
      <xdr:col>9</xdr:col>
      <xdr:colOff>299086</xdr:colOff>
      <xdr:row>21</xdr:row>
      <xdr:rowOff>45720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904876" y="2583180"/>
          <a:ext cx="3623310" cy="123444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ysClr val="windowText" lastClr="000000"/>
              </a:solidFill>
              <a:effectLst/>
              <a:latin typeface="Comic Sans MS" pitchFamily="66" charset="0"/>
            </a:rPr>
            <a:t>De acordo com o método de Lin, o antropometrista do exemplo, embora apresente</a:t>
          </a:r>
          <a:r>
            <a:rPr lang="pt-BR" sz="1050" baseline="0">
              <a:solidFill>
                <a:sysClr val="windowText" lastClr="000000"/>
              </a:solidFill>
              <a:effectLst/>
              <a:latin typeface="Comic Sans MS" pitchFamily="66" charset="0"/>
            </a:rPr>
            <a:t> precisão e exatidão dentro dos valores de referência, seu valor global foi inferior a 0,95, o que indica que o mesmo não padronizou a variável medida.</a:t>
          </a:r>
          <a:endParaRPr lang="pt-BR" sz="1050">
            <a:solidFill>
              <a:sysClr val="windowText" lastClr="000000"/>
            </a:solidFill>
            <a:effectLst/>
            <a:latin typeface="Comic Sans MS" pitchFamily="66" charset="0"/>
          </a:endParaRPr>
        </a:p>
      </xdr:txBody>
    </xdr:sp>
    <xdr:clientData/>
  </xdr:twoCellAnchor>
  <xdr:twoCellAnchor>
    <xdr:from>
      <xdr:col>10</xdr:col>
      <xdr:colOff>0</xdr:colOff>
      <xdr:row>9</xdr:row>
      <xdr:rowOff>161925</xdr:rowOff>
    </xdr:from>
    <xdr:to>
      <xdr:col>12</xdr:col>
      <xdr:colOff>28575</xdr:colOff>
      <xdr:row>12</xdr:row>
      <xdr:rowOff>28575</xdr:rowOff>
    </xdr:to>
    <xdr:cxnSp macro="">
      <xdr:nvCxnSpPr>
        <xdr:cNvPr id="8200" name="Conector angulado 20">
          <a:extLst>
            <a:ext uri="{FF2B5EF4-FFF2-40B4-BE49-F238E27FC236}">
              <a16:creationId xmlns:a16="http://schemas.microsoft.com/office/drawing/2014/main" id="{00000000-0008-0000-0700-000008200000}"/>
            </a:ext>
          </a:extLst>
        </xdr:cNvPr>
        <xdr:cNvCxnSpPr>
          <a:cxnSpLocks noChangeShapeType="1"/>
        </xdr:cNvCxnSpPr>
      </xdr:nvCxnSpPr>
      <xdr:spPr bwMode="auto">
        <a:xfrm>
          <a:off x="5276850" y="1905000"/>
          <a:ext cx="352425" cy="428625"/>
        </a:xfrm>
        <a:prstGeom prst="bentConnector3">
          <a:avLst>
            <a:gd name="adj1" fmla="val 50000"/>
          </a:avLst>
        </a:prstGeom>
        <a:noFill/>
        <a:ln w="19050" algn="ctr">
          <a:solidFill>
            <a:srgbClr val="FFFFFF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144780</xdr:colOff>
      <xdr:row>9</xdr:row>
      <xdr:rowOff>137160</xdr:rowOff>
    </xdr:from>
    <xdr:to>
      <xdr:col>15</xdr:col>
      <xdr:colOff>487680</xdr:colOff>
      <xdr:row>14</xdr:row>
      <xdr:rowOff>152400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5935980" y="1943100"/>
          <a:ext cx="2354580" cy="906780"/>
        </a:xfrm>
        <a:prstGeom prst="roundRect">
          <a:avLst/>
        </a:prstGeom>
        <a:solidFill>
          <a:schemeClr val="bg1">
            <a:lumMod val="85000"/>
          </a:schemeClr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pt-BR" sz="105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A planilha está programada para apresentar o resultado</a:t>
          </a:r>
          <a:r>
            <a:rPr lang="pt-BR" sz="1050" baseline="0">
              <a:solidFill>
                <a:schemeClr val="dk1"/>
              </a:solidFill>
              <a:latin typeface="Comic Sans MS" pitchFamily="66" charset="0"/>
              <a:ea typeface="+mn-ea"/>
              <a:cs typeface="+mn-cs"/>
            </a:rPr>
            <a:t> final da padronização conforme o método de preferência.</a:t>
          </a:r>
          <a:endParaRPr lang="pt-BR" sz="1050">
            <a:solidFill>
              <a:schemeClr val="dk1"/>
            </a:solidFill>
            <a:latin typeface="Comic Sans MS" pitchFamily="66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24765</xdr:colOff>
      <xdr:row>1</xdr:row>
      <xdr:rowOff>120015</xdr:rowOff>
    </xdr:to>
    <xdr:pic>
      <xdr:nvPicPr>
        <xdr:cNvPr id="40" name="Picture 57" descr="C:\Users\Natália\AppData\Local\Microsoft\Windows\Temporary Internet Files\Content.IE5\3WYPPG2D\MC900442122[1].png">
          <a:hlinkClick xmlns:r="http://schemas.openxmlformats.org/officeDocument/2006/relationships" r:id="rId2" tooltip="Voltar à abertura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2415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12</xdr:col>
      <xdr:colOff>304800</xdr:colOff>
      <xdr:row>7</xdr:row>
      <xdr:rowOff>19050</xdr:rowOff>
    </xdr:to>
    <xdr:grpSp>
      <xdr:nvGrpSpPr>
        <xdr:cNvPr id="8203" name="Grupo 1">
          <a:extLst>
            <a:ext uri="{FF2B5EF4-FFF2-40B4-BE49-F238E27FC236}">
              <a16:creationId xmlns:a16="http://schemas.microsoft.com/office/drawing/2014/main" id="{00000000-0008-0000-0700-00000B200000}"/>
            </a:ext>
          </a:extLst>
        </xdr:cNvPr>
        <xdr:cNvGrpSpPr>
          <a:grpSpLocks/>
        </xdr:cNvGrpSpPr>
      </xdr:nvGrpSpPr>
      <xdr:grpSpPr bwMode="auto">
        <a:xfrm>
          <a:off x="3267075" y="161925"/>
          <a:ext cx="2638425" cy="1028700"/>
          <a:chOff x="2825115" y="979170"/>
          <a:chExt cx="2642291" cy="1019849"/>
        </a:xfrm>
      </xdr:grpSpPr>
      <xdr:sp macro="" textlink="">
        <xdr:nvSpPr>
          <xdr:cNvPr id="20" name="AutoShape 5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8206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700-00000E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</xdr:row>
      <xdr:rowOff>0</xdr:rowOff>
    </xdr:from>
    <xdr:to>
      <xdr:col>5</xdr:col>
      <xdr:colOff>220980</xdr:colOff>
      <xdr:row>4</xdr:row>
      <xdr:rowOff>53340</xdr:rowOff>
    </xdr:to>
    <xdr:sp macro="" textlink="">
      <xdr:nvSpPr>
        <xdr:cNvPr id="23" name="Retângulo de cantos arredondados 22">
          <a:hlinkClick xmlns:r="http://schemas.openxmlformats.org/officeDocument/2006/relationships" r:id="rId1" tooltip="Voltar à explicação de Lin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 bwMode="auto">
        <a:xfrm>
          <a:off x="1343025" y="161925"/>
          <a:ext cx="1183005" cy="53911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Voltar</a:t>
          </a:r>
          <a:r>
            <a:rPr lang="pt-BR" sz="1000" i="0" baseline="0">
              <a:latin typeface="Comic Sans MS" pitchFamily="66" charset="0"/>
            </a:rPr>
            <a:t> à</a:t>
          </a:r>
        </a:p>
        <a:p>
          <a:pPr algn="ctr"/>
          <a:r>
            <a:rPr lang="pt-BR" sz="1000" i="0">
              <a:latin typeface="Comic Sans MS" pitchFamily="66" charset="0"/>
            </a:rPr>
            <a:t> explicação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8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1922" name="Grupo 12">
          <a:extLst>
            <a:ext uri="{FF2B5EF4-FFF2-40B4-BE49-F238E27FC236}">
              <a16:creationId xmlns:a16="http://schemas.microsoft.com/office/drawing/2014/main" id="{00000000-0008-0000-4F00-0000024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4F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4F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4F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1923" name="Colchete esquerdo 16">
          <a:extLst>
            <a:ext uri="{FF2B5EF4-FFF2-40B4-BE49-F238E27FC236}">
              <a16:creationId xmlns:a16="http://schemas.microsoft.com/office/drawing/2014/main" id="{00000000-0008-0000-4F00-0000034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4F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4F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81926" name="Forma 44">
          <a:extLst>
            <a:ext uri="{FF2B5EF4-FFF2-40B4-BE49-F238E27FC236}">
              <a16:creationId xmlns:a16="http://schemas.microsoft.com/office/drawing/2014/main" id="{00000000-0008-0000-4F00-000006400100}"/>
            </a:ext>
          </a:extLst>
        </xdr:cNvPr>
        <xdr:cNvCxnSpPr>
          <a:cxnSpLocks noChangeShapeType="1"/>
          <a:endCxn id="81923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1927" name="Grupo 8">
          <a:extLst>
            <a:ext uri="{FF2B5EF4-FFF2-40B4-BE49-F238E27FC236}">
              <a16:creationId xmlns:a16="http://schemas.microsoft.com/office/drawing/2014/main" id="{00000000-0008-0000-4F00-0000074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F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194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4F00-0000154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4F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4F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1930" name="Grupo 25">
          <a:extLst>
            <a:ext uri="{FF2B5EF4-FFF2-40B4-BE49-F238E27FC236}">
              <a16:creationId xmlns:a16="http://schemas.microsoft.com/office/drawing/2014/main" id="{00000000-0008-0000-4F00-00000A4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4F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4F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4F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4F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4F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4F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4F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4F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4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2946" name="Grupo 12">
          <a:extLst>
            <a:ext uri="{FF2B5EF4-FFF2-40B4-BE49-F238E27FC236}">
              <a16:creationId xmlns:a16="http://schemas.microsoft.com/office/drawing/2014/main" id="{00000000-0008-0000-5000-0000024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0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0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0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2947" name="Colchete esquerdo 16">
          <a:extLst>
            <a:ext uri="{FF2B5EF4-FFF2-40B4-BE49-F238E27FC236}">
              <a16:creationId xmlns:a16="http://schemas.microsoft.com/office/drawing/2014/main" id="{00000000-0008-0000-5000-0000034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0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0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82950" name="Forma 44">
          <a:extLst>
            <a:ext uri="{FF2B5EF4-FFF2-40B4-BE49-F238E27FC236}">
              <a16:creationId xmlns:a16="http://schemas.microsoft.com/office/drawing/2014/main" id="{00000000-0008-0000-5000-000006440100}"/>
            </a:ext>
          </a:extLst>
        </xdr:cNvPr>
        <xdr:cNvCxnSpPr>
          <a:cxnSpLocks noChangeShapeType="1"/>
          <a:endCxn id="82947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2951" name="Grupo 8">
          <a:extLst>
            <a:ext uri="{FF2B5EF4-FFF2-40B4-BE49-F238E27FC236}">
              <a16:creationId xmlns:a16="http://schemas.microsoft.com/office/drawing/2014/main" id="{00000000-0008-0000-5000-0000074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0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296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000-0000154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0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0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2954" name="Grupo 25">
          <a:extLst>
            <a:ext uri="{FF2B5EF4-FFF2-40B4-BE49-F238E27FC236}">
              <a16:creationId xmlns:a16="http://schemas.microsoft.com/office/drawing/2014/main" id="{00000000-0008-0000-5000-00000A4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0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0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0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0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0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0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0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0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3970" name="Grupo 12">
          <a:extLst>
            <a:ext uri="{FF2B5EF4-FFF2-40B4-BE49-F238E27FC236}">
              <a16:creationId xmlns:a16="http://schemas.microsoft.com/office/drawing/2014/main" id="{00000000-0008-0000-5100-0000024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1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1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1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3971" name="Colchete esquerdo 16">
          <a:extLst>
            <a:ext uri="{FF2B5EF4-FFF2-40B4-BE49-F238E27FC236}">
              <a16:creationId xmlns:a16="http://schemas.microsoft.com/office/drawing/2014/main" id="{00000000-0008-0000-5100-0000034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1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1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83974" name="Forma 44">
          <a:extLst>
            <a:ext uri="{FF2B5EF4-FFF2-40B4-BE49-F238E27FC236}">
              <a16:creationId xmlns:a16="http://schemas.microsoft.com/office/drawing/2014/main" id="{00000000-0008-0000-5100-000006480100}"/>
            </a:ext>
          </a:extLst>
        </xdr:cNvPr>
        <xdr:cNvCxnSpPr>
          <a:cxnSpLocks noChangeShapeType="1"/>
          <a:endCxn id="83971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3975" name="Grupo 8">
          <a:extLst>
            <a:ext uri="{FF2B5EF4-FFF2-40B4-BE49-F238E27FC236}">
              <a16:creationId xmlns:a16="http://schemas.microsoft.com/office/drawing/2014/main" id="{00000000-0008-0000-5100-0000074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1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398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100-0000154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1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1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3978" name="Grupo 25">
          <a:extLst>
            <a:ext uri="{FF2B5EF4-FFF2-40B4-BE49-F238E27FC236}">
              <a16:creationId xmlns:a16="http://schemas.microsoft.com/office/drawing/2014/main" id="{00000000-0008-0000-5100-00000A4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1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1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1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1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1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1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1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1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4994" name="Grupo 12">
          <a:extLst>
            <a:ext uri="{FF2B5EF4-FFF2-40B4-BE49-F238E27FC236}">
              <a16:creationId xmlns:a16="http://schemas.microsoft.com/office/drawing/2014/main" id="{00000000-0008-0000-5200-0000024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2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2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2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4995" name="Colchete esquerdo 16">
          <a:extLst>
            <a:ext uri="{FF2B5EF4-FFF2-40B4-BE49-F238E27FC236}">
              <a16:creationId xmlns:a16="http://schemas.microsoft.com/office/drawing/2014/main" id="{00000000-0008-0000-5200-0000034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2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2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84998" name="Forma 44">
          <a:extLst>
            <a:ext uri="{FF2B5EF4-FFF2-40B4-BE49-F238E27FC236}">
              <a16:creationId xmlns:a16="http://schemas.microsoft.com/office/drawing/2014/main" id="{00000000-0008-0000-5200-0000064C0100}"/>
            </a:ext>
          </a:extLst>
        </xdr:cNvPr>
        <xdr:cNvCxnSpPr>
          <a:cxnSpLocks noChangeShapeType="1"/>
          <a:endCxn id="84995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4999" name="Grupo 8">
          <a:extLst>
            <a:ext uri="{FF2B5EF4-FFF2-40B4-BE49-F238E27FC236}">
              <a16:creationId xmlns:a16="http://schemas.microsoft.com/office/drawing/2014/main" id="{00000000-0008-0000-5200-0000074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2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501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200-0000154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2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2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5002" name="Grupo 25">
          <a:extLst>
            <a:ext uri="{FF2B5EF4-FFF2-40B4-BE49-F238E27FC236}">
              <a16:creationId xmlns:a16="http://schemas.microsoft.com/office/drawing/2014/main" id="{00000000-0008-0000-5200-00000A4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2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2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2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2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2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2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2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2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9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6018" name="Grupo 12">
          <a:extLst>
            <a:ext uri="{FF2B5EF4-FFF2-40B4-BE49-F238E27FC236}">
              <a16:creationId xmlns:a16="http://schemas.microsoft.com/office/drawing/2014/main" id="{00000000-0008-0000-5300-0000025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3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3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3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6019" name="Colchete esquerdo 16">
          <a:extLst>
            <a:ext uri="{FF2B5EF4-FFF2-40B4-BE49-F238E27FC236}">
              <a16:creationId xmlns:a16="http://schemas.microsoft.com/office/drawing/2014/main" id="{00000000-0008-0000-5300-0000035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86022" name="Forma 44">
          <a:extLst>
            <a:ext uri="{FF2B5EF4-FFF2-40B4-BE49-F238E27FC236}">
              <a16:creationId xmlns:a16="http://schemas.microsoft.com/office/drawing/2014/main" id="{00000000-0008-0000-5300-000006500100}"/>
            </a:ext>
          </a:extLst>
        </xdr:cNvPr>
        <xdr:cNvCxnSpPr>
          <a:cxnSpLocks noChangeShapeType="1"/>
          <a:endCxn id="86019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6023" name="Grupo 8">
          <a:extLst>
            <a:ext uri="{FF2B5EF4-FFF2-40B4-BE49-F238E27FC236}">
              <a16:creationId xmlns:a16="http://schemas.microsoft.com/office/drawing/2014/main" id="{00000000-0008-0000-5300-0000075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3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6037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300-0000155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6026" name="Grupo 25">
          <a:extLst>
            <a:ext uri="{FF2B5EF4-FFF2-40B4-BE49-F238E27FC236}">
              <a16:creationId xmlns:a16="http://schemas.microsoft.com/office/drawing/2014/main" id="{00000000-0008-0000-5300-00000A5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3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3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3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3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3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3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3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3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7042" name="Grupo 12">
          <a:extLst>
            <a:ext uri="{FF2B5EF4-FFF2-40B4-BE49-F238E27FC236}">
              <a16:creationId xmlns:a16="http://schemas.microsoft.com/office/drawing/2014/main" id="{00000000-0008-0000-5400-00000254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4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4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4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7043" name="Colchete esquerdo 16">
          <a:extLst>
            <a:ext uri="{FF2B5EF4-FFF2-40B4-BE49-F238E27FC236}">
              <a16:creationId xmlns:a16="http://schemas.microsoft.com/office/drawing/2014/main" id="{00000000-0008-0000-5400-00000354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4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4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6</xdr:row>
      <xdr:rowOff>76200</xdr:rowOff>
    </xdr:from>
    <xdr:to>
      <xdr:col>3</xdr:col>
      <xdr:colOff>38100</xdr:colOff>
      <xdr:row>14</xdr:row>
      <xdr:rowOff>19050</xdr:rowOff>
    </xdr:to>
    <xdr:cxnSp macro="">
      <xdr:nvCxnSpPr>
        <xdr:cNvPr id="87046" name="Forma 44">
          <a:extLst>
            <a:ext uri="{FF2B5EF4-FFF2-40B4-BE49-F238E27FC236}">
              <a16:creationId xmlns:a16="http://schemas.microsoft.com/office/drawing/2014/main" id="{00000000-0008-0000-5400-000006540100}"/>
            </a:ext>
          </a:extLst>
        </xdr:cNvPr>
        <xdr:cNvCxnSpPr>
          <a:cxnSpLocks noChangeShapeType="1"/>
          <a:endCxn id="87043" idx="1"/>
        </xdr:cNvCxnSpPr>
      </xdr:nvCxnSpPr>
      <xdr:spPr bwMode="auto">
        <a:xfrm>
          <a:off x="723900" y="1066800"/>
          <a:ext cx="685800" cy="13239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7047" name="Grupo 8">
          <a:extLst>
            <a:ext uri="{FF2B5EF4-FFF2-40B4-BE49-F238E27FC236}">
              <a16:creationId xmlns:a16="http://schemas.microsoft.com/office/drawing/2014/main" id="{00000000-0008-0000-5400-00000754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4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7061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400-00001554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4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4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7050" name="Grupo 25">
          <a:extLst>
            <a:ext uri="{FF2B5EF4-FFF2-40B4-BE49-F238E27FC236}">
              <a16:creationId xmlns:a16="http://schemas.microsoft.com/office/drawing/2014/main" id="{00000000-0008-0000-5400-00000A54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4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4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4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4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4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4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4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4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8066" name="Grupo 12">
          <a:extLst>
            <a:ext uri="{FF2B5EF4-FFF2-40B4-BE49-F238E27FC236}">
              <a16:creationId xmlns:a16="http://schemas.microsoft.com/office/drawing/2014/main" id="{00000000-0008-0000-5500-00000258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5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5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5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8067" name="Colchete esquerdo 16">
          <a:extLst>
            <a:ext uri="{FF2B5EF4-FFF2-40B4-BE49-F238E27FC236}">
              <a16:creationId xmlns:a16="http://schemas.microsoft.com/office/drawing/2014/main" id="{00000000-0008-0000-5500-00000358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5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5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11</xdr:row>
      <xdr:rowOff>66675</xdr:rowOff>
    </xdr:from>
    <xdr:to>
      <xdr:col>3</xdr:col>
      <xdr:colOff>38100</xdr:colOff>
      <xdr:row>14</xdr:row>
      <xdr:rowOff>19050</xdr:rowOff>
    </xdr:to>
    <xdr:cxnSp macro="">
      <xdr:nvCxnSpPr>
        <xdr:cNvPr id="88070" name="Forma 44">
          <a:extLst>
            <a:ext uri="{FF2B5EF4-FFF2-40B4-BE49-F238E27FC236}">
              <a16:creationId xmlns:a16="http://schemas.microsoft.com/office/drawing/2014/main" id="{00000000-0008-0000-5500-000006580100}"/>
            </a:ext>
          </a:extLst>
        </xdr:cNvPr>
        <xdr:cNvCxnSpPr>
          <a:cxnSpLocks noChangeShapeType="1"/>
          <a:endCxn id="88067" idx="1"/>
        </xdr:cNvCxnSpPr>
      </xdr:nvCxnSpPr>
      <xdr:spPr bwMode="auto">
        <a:xfrm>
          <a:off x="723900" y="1943100"/>
          <a:ext cx="685800" cy="447675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8071" name="Grupo 8">
          <a:extLst>
            <a:ext uri="{FF2B5EF4-FFF2-40B4-BE49-F238E27FC236}">
              <a16:creationId xmlns:a16="http://schemas.microsoft.com/office/drawing/2014/main" id="{00000000-0008-0000-5500-00000758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5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8085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500-00001558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5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5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8074" name="Grupo 25">
          <a:extLst>
            <a:ext uri="{FF2B5EF4-FFF2-40B4-BE49-F238E27FC236}">
              <a16:creationId xmlns:a16="http://schemas.microsoft.com/office/drawing/2014/main" id="{00000000-0008-0000-5500-00000A58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5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5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5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5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5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5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5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5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89090" name="Grupo 12">
          <a:extLst>
            <a:ext uri="{FF2B5EF4-FFF2-40B4-BE49-F238E27FC236}">
              <a16:creationId xmlns:a16="http://schemas.microsoft.com/office/drawing/2014/main" id="{00000000-0008-0000-5600-0000025C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6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6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6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89091" name="Colchete esquerdo 16">
          <a:extLst>
            <a:ext uri="{FF2B5EF4-FFF2-40B4-BE49-F238E27FC236}">
              <a16:creationId xmlns:a16="http://schemas.microsoft.com/office/drawing/2014/main" id="{00000000-0008-0000-5600-0000035C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6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6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16</xdr:row>
      <xdr:rowOff>152400</xdr:rowOff>
    </xdr:to>
    <xdr:cxnSp macro="">
      <xdr:nvCxnSpPr>
        <xdr:cNvPr id="89094" name="Forma 44">
          <a:extLst>
            <a:ext uri="{FF2B5EF4-FFF2-40B4-BE49-F238E27FC236}">
              <a16:creationId xmlns:a16="http://schemas.microsoft.com/office/drawing/2014/main" id="{00000000-0008-0000-5600-0000065C0100}"/>
            </a:ext>
          </a:extLst>
        </xdr:cNvPr>
        <xdr:cNvCxnSpPr>
          <a:cxnSpLocks noChangeShapeType="1"/>
          <a:endCxn id="89091" idx="1"/>
        </xdr:cNvCxnSpPr>
      </xdr:nvCxnSpPr>
      <xdr:spPr bwMode="auto">
        <a:xfrm flipV="1">
          <a:off x="723900" y="2390775"/>
          <a:ext cx="685800" cy="495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89095" name="Grupo 8">
          <a:extLst>
            <a:ext uri="{FF2B5EF4-FFF2-40B4-BE49-F238E27FC236}">
              <a16:creationId xmlns:a16="http://schemas.microsoft.com/office/drawing/2014/main" id="{00000000-0008-0000-5600-0000075C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6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89109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600-0000155C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6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6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89098" name="Grupo 25">
          <a:extLst>
            <a:ext uri="{FF2B5EF4-FFF2-40B4-BE49-F238E27FC236}">
              <a16:creationId xmlns:a16="http://schemas.microsoft.com/office/drawing/2014/main" id="{00000000-0008-0000-5600-00000A5C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6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6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6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6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6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6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6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6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95260" cy="65445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0" y="0"/>
          <a:ext cx="7795260" cy="65445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  <a:latin typeface="Comic Sans MS" pitchFamily="66" charset="0"/>
            </a:rPr>
            <a:t>Antropometrista 10</a:t>
          </a:r>
        </a:p>
      </xdr:txBody>
    </xdr:sp>
    <xdr:clientData/>
  </xdr:oneCellAnchor>
  <xdr:twoCellAnchor>
    <xdr:from>
      <xdr:col>3</xdr:col>
      <xdr:colOff>95250</xdr:colOff>
      <xdr:row>7</xdr:row>
      <xdr:rowOff>9525</xdr:rowOff>
    </xdr:from>
    <xdr:to>
      <xdr:col>4</xdr:col>
      <xdr:colOff>104775</xdr:colOff>
      <xdr:row>20</xdr:row>
      <xdr:rowOff>161925</xdr:rowOff>
    </xdr:to>
    <xdr:grpSp>
      <xdr:nvGrpSpPr>
        <xdr:cNvPr id="90114" name="Grupo 12">
          <a:extLst>
            <a:ext uri="{FF2B5EF4-FFF2-40B4-BE49-F238E27FC236}">
              <a16:creationId xmlns:a16="http://schemas.microsoft.com/office/drawing/2014/main" id="{00000000-0008-0000-5700-000002600100}"/>
            </a:ext>
          </a:extLst>
        </xdr:cNvPr>
        <xdr:cNvGrpSpPr>
          <a:grpSpLocks/>
        </xdr:cNvGrpSpPr>
      </xdr:nvGrpSpPr>
      <xdr:grpSpPr bwMode="auto">
        <a:xfrm>
          <a:off x="1466850" y="1181100"/>
          <a:ext cx="666750" cy="2390775"/>
          <a:chOff x="939165" y="1350645"/>
          <a:chExt cx="640138" cy="2379314"/>
        </a:xfrm>
      </xdr:grpSpPr>
      <xdr:sp macro="" textlink="">
        <xdr:nvSpPr>
          <xdr:cNvPr id="14" name="Elipse 13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5700-00000E000000}"/>
              </a:ext>
            </a:extLst>
          </xdr:cNvPr>
          <xdr:cNvSpPr/>
        </xdr:nvSpPr>
        <xdr:spPr bwMode="auto">
          <a:xfrm>
            <a:off x="939165" y="2194306"/>
            <a:ext cx="640138" cy="62563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15" name="Elipse 14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5700-00000F000000}"/>
              </a:ext>
            </a:extLst>
          </xdr:cNvPr>
          <xdr:cNvSpPr/>
        </xdr:nvSpPr>
        <xdr:spPr bwMode="auto">
          <a:xfrm>
            <a:off x="939165" y="3094843"/>
            <a:ext cx="640138" cy="635116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6" name="Elipse 15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5700-000010000000}"/>
              </a:ext>
            </a:extLst>
          </xdr:cNvPr>
          <xdr:cNvSpPr/>
        </xdr:nvSpPr>
        <xdr:spPr bwMode="auto">
          <a:xfrm>
            <a:off x="948310" y="1350645"/>
            <a:ext cx="630993" cy="568760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9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3</xdr:col>
      <xdr:colOff>38100</xdr:colOff>
      <xdr:row>6</xdr:row>
      <xdr:rowOff>152400</xdr:rowOff>
    </xdr:from>
    <xdr:to>
      <xdr:col>3</xdr:col>
      <xdr:colOff>114300</xdr:colOff>
      <xdr:row>21</xdr:row>
      <xdr:rowOff>47625</xdr:rowOff>
    </xdr:to>
    <xdr:sp macro="" textlink="">
      <xdr:nvSpPr>
        <xdr:cNvPr id="90115" name="Colchete esquerdo 16">
          <a:extLst>
            <a:ext uri="{FF2B5EF4-FFF2-40B4-BE49-F238E27FC236}">
              <a16:creationId xmlns:a16="http://schemas.microsoft.com/office/drawing/2014/main" id="{00000000-0008-0000-5700-000003600100}"/>
            </a:ext>
          </a:extLst>
        </xdr:cNvPr>
        <xdr:cNvSpPr>
          <a:spLocks/>
        </xdr:cNvSpPr>
      </xdr:nvSpPr>
      <xdr:spPr bwMode="auto">
        <a:xfrm>
          <a:off x="1409700" y="1143000"/>
          <a:ext cx="76200" cy="2505075"/>
        </a:xfrm>
        <a:prstGeom prst="leftBracket">
          <a:avLst>
            <a:gd name="adj" fmla="val 8828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7620</xdr:colOff>
      <xdr:row>4</xdr:row>
      <xdr:rowOff>91440</xdr:rowOff>
    </xdr:from>
    <xdr:to>
      <xdr:col>6</xdr:col>
      <xdr:colOff>18180</xdr:colOff>
      <xdr:row>7</xdr:row>
      <xdr:rowOff>30480</xdr:rowOff>
    </xdr:to>
    <xdr:sp macro="" textlink="">
      <xdr:nvSpPr>
        <xdr:cNvPr id="18" name="Texto explicativo em seta para baixo 17">
          <a:extLst>
            <a:ext uri="{FF2B5EF4-FFF2-40B4-BE49-F238E27FC236}">
              <a16:creationId xmlns:a16="http://schemas.microsoft.com/office/drawing/2014/main" id="{00000000-0008-0000-5700-000012000000}"/>
            </a:ext>
          </a:extLst>
        </xdr:cNvPr>
        <xdr:cNvSpPr/>
      </xdr:nvSpPr>
      <xdr:spPr bwMode="auto">
        <a:xfrm>
          <a:off x="218884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Precisão</a:t>
          </a:r>
        </a:p>
      </xdr:txBody>
    </xdr:sp>
    <xdr:clientData/>
  </xdr:twoCellAnchor>
  <xdr:twoCellAnchor>
    <xdr:from>
      <xdr:col>7</xdr:col>
      <xdr:colOff>0</xdr:colOff>
      <xdr:row>4</xdr:row>
      <xdr:rowOff>91440</xdr:rowOff>
    </xdr:from>
    <xdr:to>
      <xdr:col>8</xdr:col>
      <xdr:colOff>10560</xdr:colOff>
      <xdr:row>7</xdr:row>
      <xdr:rowOff>30480</xdr:rowOff>
    </xdr:to>
    <xdr:sp macro="" textlink="">
      <xdr:nvSpPr>
        <xdr:cNvPr id="19" name="Texto explicativo em seta para baixo 18">
          <a:extLst>
            <a:ext uri="{FF2B5EF4-FFF2-40B4-BE49-F238E27FC236}">
              <a16:creationId xmlns:a16="http://schemas.microsoft.com/office/drawing/2014/main" id="{00000000-0008-0000-5700-000013000000}"/>
            </a:ext>
          </a:extLst>
        </xdr:cNvPr>
        <xdr:cNvSpPr/>
      </xdr:nvSpPr>
      <xdr:spPr bwMode="auto">
        <a:xfrm>
          <a:off x="3143250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Exatidão</a:t>
          </a:r>
        </a:p>
      </xdr:txBody>
    </xdr:sp>
    <xdr:clientData/>
  </xdr:twoCellAnchor>
  <xdr:twoCellAnchor>
    <xdr:from>
      <xdr:col>1</xdr:col>
      <xdr:colOff>114300</xdr:colOff>
      <xdr:row>14</xdr:row>
      <xdr:rowOff>19050</xdr:rowOff>
    </xdr:from>
    <xdr:to>
      <xdr:col>3</xdr:col>
      <xdr:colOff>38100</xdr:colOff>
      <xdr:row>21</xdr:row>
      <xdr:rowOff>47625</xdr:rowOff>
    </xdr:to>
    <xdr:cxnSp macro="">
      <xdr:nvCxnSpPr>
        <xdr:cNvPr id="90118" name="Forma 44">
          <a:extLst>
            <a:ext uri="{FF2B5EF4-FFF2-40B4-BE49-F238E27FC236}">
              <a16:creationId xmlns:a16="http://schemas.microsoft.com/office/drawing/2014/main" id="{00000000-0008-0000-5700-000006600100}"/>
            </a:ext>
          </a:extLst>
        </xdr:cNvPr>
        <xdr:cNvCxnSpPr>
          <a:cxnSpLocks noChangeShapeType="1"/>
          <a:endCxn id="90115" idx="1"/>
        </xdr:cNvCxnSpPr>
      </xdr:nvCxnSpPr>
      <xdr:spPr bwMode="auto">
        <a:xfrm flipV="1">
          <a:off x="723900" y="2390775"/>
          <a:ext cx="685800" cy="1257300"/>
        </a:xfrm>
        <a:prstGeom prst="bentConnector3">
          <a:avLst>
            <a:gd name="adj1" fmla="val 50000"/>
          </a:avLst>
        </a:prstGeom>
        <a:noFill/>
        <a:ln w="12700" algn="ctr">
          <a:solidFill>
            <a:srgbClr val="FFFFFF"/>
          </a:solidFill>
          <a:round/>
          <a:headEnd/>
          <a:tailEnd/>
        </a:ln>
      </xdr:spPr>
    </xdr:cxnSp>
    <xdr:clientData/>
  </xdr:twoCellAnchor>
  <xdr:twoCellAnchor>
    <xdr:from>
      <xdr:col>14</xdr:col>
      <xdr:colOff>552450</xdr:colOff>
      <xdr:row>11</xdr:row>
      <xdr:rowOff>161925</xdr:rowOff>
    </xdr:from>
    <xdr:to>
      <xdr:col>17</xdr:col>
      <xdr:colOff>200025</xdr:colOff>
      <xdr:row>16</xdr:row>
      <xdr:rowOff>95250</xdr:rowOff>
    </xdr:to>
    <xdr:grpSp>
      <xdr:nvGrpSpPr>
        <xdr:cNvPr id="90119" name="Grupo 8">
          <a:extLst>
            <a:ext uri="{FF2B5EF4-FFF2-40B4-BE49-F238E27FC236}">
              <a16:creationId xmlns:a16="http://schemas.microsoft.com/office/drawing/2014/main" id="{00000000-0008-0000-5700-000007600100}"/>
            </a:ext>
          </a:extLst>
        </xdr:cNvPr>
        <xdr:cNvGrpSpPr>
          <a:grpSpLocks/>
        </xdr:cNvGrpSpPr>
      </xdr:nvGrpSpPr>
      <xdr:grpSpPr bwMode="auto">
        <a:xfrm>
          <a:off x="6905625" y="2038350"/>
          <a:ext cx="1914525" cy="790575"/>
          <a:chOff x="1828800" y="3886200"/>
          <a:chExt cx="2093604" cy="809625"/>
        </a:xfrm>
      </xdr:grpSpPr>
      <xdr:sp macro="" textlink="">
        <xdr:nvSpPr>
          <xdr:cNvPr id="22" name="AutoShape 4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7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1828800" y="3886200"/>
            <a:ext cx="2093604" cy="604780"/>
          </a:xfrm>
          <a:prstGeom prst="roundRect">
            <a:avLst>
              <a:gd name="adj" fmla="val 16667"/>
            </a:avLst>
          </a:prstGeom>
          <a:ln>
            <a:solidFill>
              <a:srgbClr val="FF6699"/>
            </a:solidFill>
            <a:headEnd/>
            <a:tailEnd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wrap="square" lIns="0" tIns="41148" rIns="396000" bIns="0" anchor="t" anchorCtr="0" upright="1"/>
          <a:lstStyle/>
          <a:p>
            <a:pPr algn="ctr" rtl="1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Clique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 aqui pa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ra verificar o desempenho </a:t>
            </a:r>
            <a:r>
              <a:rPr lang="pt-BR" sz="900" b="0" i="0" strike="noStrike" baseline="0">
                <a:solidFill>
                  <a:srgbClr val="000000"/>
                </a:solidFill>
                <a:latin typeface="Comic Sans MS"/>
              </a:rPr>
              <a:t>dos outros antropometristas</a:t>
            </a:r>
            <a:r>
              <a:rPr lang="pt-BR" sz="900" b="0" i="0" strike="noStrike">
                <a:solidFill>
                  <a:srgbClr val="000000"/>
                </a:solidFill>
                <a:latin typeface="Comic Sans MS"/>
              </a:rPr>
              <a:t> </a:t>
            </a:r>
          </a:p>
        </xdr:txBody>
      </xdr:sp>
      <xdr:pic>
        <xdr:nvPicPr>
          <xdr:cNvPr id="90133" name="Picture 55" descr="C:\Users\Natália\AppData\Local\Microsoft\Windows\Temporary Internet Files\Content.IE5\8DW2NJPU\MC900433845[1].png">
            <a:hlinkClick xmlns:r="http://schemas.openxmlformats.org/officeDocument/2006/relationships" r:id="rId4" tooltip="Desempenho dos antropometristas"/>
            <a:extLst>
              <a:ext uri="{FF2B5EF4-FFF2-40B4-BE49-F238E27FC236}">
                <a16:creationId xmlns:a16="http://schemas.microsoft.com/office/drawing/2014/main" id="{00000000-0008-0000-5700-0000156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114675" y="3895725"/>
            <a:ext cx="800100" cy="800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137160</xdr:colOff>
      <xdr:row>4</xdr:row>
      <xdr:rowOff>91440</xdr:rowOff>
    </xdr:from>
    <xdr:to>
      <xdr:col>12</xdr:col>
      <xdr:colOff>0</xdr:colOff>
      <xdr:row>7</xdr:row>
      <xdr:rowOff>30480</xdr:rowOff>
    </xdr:to>
    <xdr:sp macro="" textlink="">
      <xdr:nvSpPr>
        <xdr:cNvPr id="24" name="Texto explicativo em seta para baixo 23">
          <a:extLst>
            <a:ext uri="{FF2B5EF4-FFF2-40B4-BE49-F238E27FC236}">
              <a16:creationId xmlns:a16="http://schemas.microsoft.com/office/drawing/2014/main" id="{00000000-0008-0000-5700-000018000000}"/>
            </a:ext>
          </a:extLst>
        </xdr:cNvPr>
        <xdr:cNvSpPr/>
      </xdr:nvSpPr>
      <xdr:spPr bwMode="auto">
        <a:xfrm>
          <a:off x="5071110" y="748665"/>
          <a:ext cx="1082040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Padronização</a:t>
          </a:r>
        </a:p>
      </xdr:txBody>
    </xdr:sp>
    <xdr:clientData/>
  </xdr:twoCellAnchor>
  <xdr:twoCellAnchor>
    <xdr:from>
      <xdr:col>9</xdr:col>
      <xdr:colOff>0</xdr:colOff>
      <xdr:row>4</xdr:row>
      <xdr:rowOff>91440</xdr:rowOff>
    </xdr:from>
    <xdr:to>
      <xdr:col>10</xdr:col>
      <xdr:colOff>10560</xdr:colOff>
      <xdr:row>7</xdr:row>
      <xdr:rowOff>30480</xdr:rowOff>
    </xdr:to>
    <xdr:sp macro="" textlink="">
      <xdr:nvSpPr>
        <xdr:cNvPr id="25" name="Texto explicativo em seta para baixo 24">
          <a:extLst>
            <a:ext uri="{FF2B5EF4-FFF2-40B4-BE49-F238E27FC236}">
              <a16:creationId xmlns:a16="http://schemas.microsoft.com/office/drawing/2014/main" id="{00000000-0008-0000-5700-000019000000}"/>
            </a:ext>
          </a:extLst>
        </xdr:cNvPr>
        <xdr:cNvSpPr/>
      </xdr:nvSpPr>
      <xdr:spPr bwMode="auto">
        <a:xfrm>
          <a:off x="4105275" y="748665"/>
          <a:ext cx="839235" cy="453390"/>
        </a:xfrm>
        <a:prstGeom prst="downArrowCallout">
          <a:avLst/>
        </a:prstGeom>
        <a:solidFill>
          <a:srgbClr val="FAC090"/>
        </a:solidFill>
        <a:ln w="12700" cap="flat" cmpd="sng" algn="ctr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>
              <a:solidFill>
                <a:sysClr val="windowText" lastClr="000000"/>
              </a:solidFill>
              <a:latin typeface="Comic Sans MS" pitchFamily="66" charset="0"/>
            </a:rPr>
            <a:t>Valor global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466725</xdr:colOff>
      <xdr:row>22</xdr:row>
      <xdr:rowOff>38100</xdr:rowOff>
    </xdr:to>
    <xdr:grpSp>
      <xdr:nvGrpSpPr>
        <xdr:cNvPr id="90122" name="Grupo 25">
          <a:extLst>
            <a:ext uri="{FF2B5EF4-FFF2-40B4-BE49-F238E27FC236}">
              <a16:creationId xmlns:a16="http://schemas.microsoft.com/office/drawing/2014/main" id="{00000000-0008-0000-5700-00000A600100}"/>
            </a:ext>
          </a:extLst>
        </xdr:cNvPr>
        <xdr:cNvGrpSpPr>
          <a:grpSpLocks/>
        </xdr:cNvGrpSpPr>
      </xdr:nvGrpSpPr>
      <xdr:grpSpPr bwMode="auto">
        <a:xfrm>
          <a:off x="0" y="657225"/>
          <a:ext cx="1076325" cy="3152775"/>
          <a:chOff x="0" y="352380"/>
          <a:chExt cx="1348740" cy="3127245"/>
        </a:xfrm>
      </xdr:grpSpPr>
      <xdr:pic>
        <xdr:nvPicPr>
          <xdr:cNvPr id="27" name="Picture 42" descr="C:\Users\Natália\AppData\Local\Microsoft\Windows\Temporary Internet Files\Content.IE5\LT00TPWD\MM900336967[1].gif">
            <a:hlinkClick xmlns:r="http://schemas.openxmlformats.org/officeDocument/2006/relationships" r:id="rId6" tooltip="Estatura"/>
            <a:extLst>
              <a:ext uri="{FF2B5EF4-FFF2-40B4-BE49-F238E27FC236}">
                <a16:creationId xmlns:a16="http://schemas.microsoft.com/office/drawing/2014/main" id="{00000000-0008-0000-5700-00001B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6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7134" y="59436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5700-00001C000000}"/>
              </a:ext>
            </a:extLst>
          </xdr:cNvPr>
          <xdr:cNvSpPr txBox="1"/>
        </xdr:nvSpPr>
        <xdr:spPr>
          <a:xfrm>
            <a:off x="0" y="352380"/>
            <a:ext cx="1336804" cy="359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6">
                    <a:lumMod val="50000"/>
                  </a:schemeClr>
                </a:solidFill>
                <a:latin typeface="Comic Sans MS" pitchFamily="66" charset="0"/>
              </a:rPr>
              <a:t>Estatura</a:t>
            </a:r>
          </a:p>
        </xdr:txBody>
      </xdr:sp>
      <xdr:pic>
        <xdr:nvPicPr>
          <xdr:cNvPr id="29" name="Picture 42" descr="C:\Users\Natália\AppData\Local\Microsoft\Windows\Temporary Internet Files\Content.IE5\LT00TPWD\MM900336967[1].gif">
            <a:hlinkClick xmlns:r="http://schemas.openxmlformats.org/officeDocument/2006/relationships" r:id="rId8" tooltip="Circunferência de Cintura"/>
            <a:extLst>
              <a:ext uri="{FF2B5EF4-FFF2-40B4-BE49-F238E27FC236}">
                <a16:creationId xmlns:a16="http://schemas.microsoft.com/office/drawing/2014/main" id="{00000000-0008-0000-5700-00001D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4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8419" y="146304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5700-00001E000000}"/>
              </a:ext>
            </a:extLst>
          </xdr:cNvPr>
          <xdr:cNvSpPr txBox="1"/>
        </xdr:nvSpPr>
        <xdr:spPr>
          <a:xfrm>
            <a:off x="23872" y="1032627"/>
            <a:ext cx="1324868" cy="44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512373"/>
                </a:solidFill>
                <a:latin typeface="Comic Sans MS" pitchFamily="66" charset="0"/>
              </a:rPr>
              <a:t>Circunferência de cintura</a:t>
            </a:r>
          </a:p>
        </xdr:txBody>
      </xdr:sp>
      <xdr:pic>
        <xdr:nvPicPr>
          <xdr:cNvPr id="31" name="Picture 42" descr="C:\Users\Natália\AppData\Local\Microsoft\Windows\Temporary Internet Files\Content.IE5\LT00TPWD\MM900336967[1].gif">
            <a:hlinkClick xmlns:r="http://schemas.openxmlformats.org/officeDocument/2006/relationships" r:id="rId9" tooltip="Dobra cutânea triciptal"/>
            <a:extLst>
              <a:ext uri="{FF2B5EF4-FFF2-40B4-BE49-F238E27FC236}">
                <a16:creationId xmlns:a16="http://schemas.microsoft.com/office/drawing/2014/main" id="{00000000-0008-0000-5700-00001F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3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9674" y="2399110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5700-000020000000}"/>
              </a:ext>
            </a:extLst>
          </xdr:cNvPr>
          <xdr:cNvSpPr txBox="1"/>
        </xdr:nvSpPr>
        <xdr:spPr>
          <a:xfrm>
            <a:off x="0" y="1939622"/>
            <a:ext cx="1336804" cy="4629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chemeClr val="accent3">
                    <a:lumMod val="50000"/>
                  </a:schemeClr>
                </a:solidFill>
                <a:latin typeface="Comic Sans MS" pitchFamily="66" charset="0"/>
              </a:rPr>
              <a:t>Dobra cutânea triciptal</a:t>
            </a:r>
          </a:p>
        </xdr:txBody>
      </xdr:sp>
      <xdr:pic>
        <xdr:nvPicPr>
          <xdr:cNvPr id="33" name="Picture 42" descr="C:\Users\Natália\AppData\Local\Microsoft\Windows\Temporary Internet Files\Content.IE5\LT00TPWD\MM900336967[1].gif">
            <a:hlinkClick xmlns:r="http://schemas.openxmlformats.org/officeDocument/2006/relationships" r:id="rId10" tooltip="Outra medida"/>
            <a:extLst>
              <a:ext uri="{FF2B5EF4-FFF2-40B4-BE49-F238E27FC236}">
                <a16:creationId xmlns:a16="http://schemas.microsoft.com/office/drawing/2014/main" id="{00000000-0008-0000-5700-000021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7" cstate="print">
            <a:duotone>
              <a:schemeClr val="accent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495595" y="3158662"/>
            <a:ext cx="404622" cy="3209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5700-000022000000}"/>
              </a:ext>
            </a:extLst>
          </xdr:cNvPr>
          <xdr:cNvSpPr txBox="1"/>
        </xdr:nvSpPr>
        <xdr:spPr>
          <a:xfrm>
            <a:off x="0" y="2893857"/>
            <a:ext cx="1336804" cy="2645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BR" sz="1000" b="0">
                <a:solidFill>
                  <a:srgbClr val="640000"/>
                </a:solidFill>
                <a:latin typeface="Comic Sans MS" pitchFamily="66" charset="0"/>
              </a:rPr>
              <a:t>Outra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35" name="Picture 57" descr="C:\Users\Natália\AppData\Local\Microsoft\Windows\Temporary Internet Files\Content.IE5\3WYPPG2D\MC900442122[1].png">
          <a:hlinkClick xmlns:r="http://schemas.openxmlformats.org/officeDocument/2006/relationships" r:id="rId11" tooltip="Voltar à abertura"/>
          <a:extLst>
            <a:ext uri="{FF2B5EF4-FFF2-40B4-BE49-F238E27FC236}">
              <a16:creationId xmlns:a16="http://schemas.microsoft.com/office/drawing/2014/main" id="{00000000-0008-0000-5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5</xdr:row>
      <xdr:rowOff>28574</xdr:rowOff>
    </xdr:from>
    <xdr:to>
      <xdr:col>11</xdr:col>
      <xdr:colOff>28575</xdr:colOff>
      <xdr:row>24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076325" y="838199"/>
          <a:ext cx="5657850" cy="3048001"/>
        </a:xfrm>
        <a:prstGeom prst="rect">
          <a:avLst/>
        </a:prstGeom>
        <a:solidFill>
          <a:schemeClr val="bg1">
            <a:lumMod val="85000"/>
          </a:schemeClr>
        </a:solidFill>
        <a:ln w="38100" cmpd="sng">
          <a:solidFill>
            <a:schemeClr val="tx1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72000" tIns="36000" rIns="36000" bIns="36000" rtlCol="0" anchor="ctr" anchorCtr="0"/>
        <a:lstStyle/>
        <a:p>
          <a:r>
            <a:rPr lang="pt-BR" sz="900" b="0" baseline="0">
              <a:latin typeface="Comic Sans MS" pitchFamily="66" charset="0"/>
            </a:rPr>
            <a:t>Em 1983, </a:t>
          </a:r>
          <a:r>
            <a:rPr lang="pt-BR" sz="900" b="1" baseline="0">
              <a:latin typeface="Comic Sans MS" pitchFamily="66" charset="0"/>
            </a:rPr>
            <a:t>J. Martin Bland</a:t>
          </a:r>
          <a:r>
            <a:rPr lang="pt-BR" sz="900" b="0" baseline="0">
              <a:latin typeface="Comic Sans MS" pitchFamily="66" charset="0"/>
            </a:rPr>
            <a:t> e </a:t>
          </a:r>
          <a:r>
            <a:rPr lang="pt-BR" sz="900" b="1" baseline="0">
              <a:latin typeface="Comic Sans MS" pitchFamily="66" charset="0"/>
            </a:rPr>
            <a:t>Douglas G. Altman </a:t>
          </a:r>
          <a:r>
            <a:rPr lang="pt-BR" sz="900" b="0" baseline="0">
              <a:latin typeface="Comic Sans MS" pitchFamily="66" charset="0"/>
            </a:rPr>
            <a:t>sugeriram esta metodologia para verificar a concordância entre duas medidas, isto é, se medidas obtidas por diferentes métodos ou instrumentos são equivalentes e se uma poderia substituir a outra. </a:t>
          </a:r>
        </a:p>
        <a:p>
          <a:endParaRPr lang="pt-BR" sz="800" b="0" baseline="0">
            <a:latin typeface="Comic Sans MS" pitchFamily="66" charset="0"/>
          </a:endParaRPr>
        </a:p>
        <a:p>
          <a:r>
            <a:rPr lang="pt-BR" sz="900" b="0" baseline="0">
              <a:latin typeface="Comic Sans MS" pitchFamily="66" charset="0"/>
            </a:rPr>
            <a:t>Para avaliar a concordância pelo método de Bland &amp; Altman comparamos as diferenças entre as médias das medidas obtidas por um supervisor, com as médias das medidas do antropometrista em treinamento. </a:t>
          </a:r>
        </a:p>
        <a:p>
          <a:endParaRPr lang="pt-BR" sz="800" b="0" baseline="0">
            <a:latin typeface="Comic Sans MS" pitchFamily="66" charset="0"/>
          </a:endParaRPr>
        </a:p>
        <a:p>
          <a:r>
            <a:rPr lang="pt-BR" sz="900" b="0" baseline="0">
              <a:latin typeface="Comic Sans MS" pitchFamily="66" charset="0"/>
            </a:rPr>
            <a:t>Para avaliar precisão, calculam-se limites de concordância inferior e superior, considerando-se dois desvios-padrão abaixo e acima da média das diferenças. </a:t>
          </a:r>
        </a:p>
        <a:p>
          <a:endParaRPr lang="pt-BR" sz="800" b="0" baseline="0">
            <a:latin typeface="Comic Sans MS" pitchFamily="66" charset="0"/>
          </a:endParaRPr>
        </a:p>
        <a:p>
          <a:r>
            <a:rPr lang="pt-BR" sz="900" b="0" baseline="0">
              <a:latin typeface="Comic Sans MS" pitchFamily="66" charset="0"/>
            </a:rPr>
            <a:t>Para avaliar exatidão, calculam-se limites de concordância inferior e superior, considerando-se o erro padrão das diferenças e o valor de t obtido em um Teste t para (n-1) graus de liberdade, onde n é o tamanho da amostra. A hipótese nula do teste t, neste caso, é a probabilidade de a diferença entre as medidas ser igual a 0. </a:t>
          </a:r>
        </a:p>
        <a:p>
          <a:endParaRPr lang="pt-BR" sz="800" b="0" baseline="0">
            <a:latin typeface="Comic Sans MS" pitchFamily="66" charset="0"/>
          </a:endParaRPr>
        </a:p>
        <a:p>
          <a:r>
            <a:rPr lang="pt-BR" sz="900" b="0" baseline="0">
              <a:latin typeface="Comic Sans MS" pitchFamily="66" charset="0"/>
            </a:rPr>
            <a:t>Se </a:t>
          </a:r>
          <a:r>
            <a:rPr lang="pt-BR" sz="900" b="0" u="sng" baseline="0">
              <a:latin typeface="Comic Sans MS" pitchFamily="66" charset="0"/>
            </a:rPr>
            <a:t>95% ou mais </a:t>
          </a:r>
          <a:r>
            <a:rPr lang="pt-BR" sz="900" b="0" baseline="0">
              <a:latin typeface="Comic Sans MS" pitchFamily="66" charset="0"/>
            </a:rPr>
            <a:t>das diferenças obtidas pelo antropometrista estiverem dentro destes limites de concordância, tanto para precisão, como para exatidão, o antropometrista é considerado padronizado para a variável medida.</a:t>
          </a:r>
        </a:p>
      </xdr:txBody>
    </xdr: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247650</xdr:colOff>
      <xdr:row>23</xdr:row>
      <xdr:rowOff>19050</xdr:rowOff>
    </xdr:to>
    <xdr:grpSp>
      <xdr:nvGrpSpPr>
        <xdr:cNvPr id="9218" name="Grupo 6">
          <a:extLst>
            <a:ext uri="{FF2B5EF4-FFF2-40B4-BE49-F238E27FC236}">
              <a16:creationId xmlns:a16="http://schemas.microsoft.com/office/drawing/2014/main" id="{00000000-0008-0000-0800-000002240000}"/>
            </a:ext>
          </a:extLst>
        </xdr:cNvPr>
        <xdr:cNvGrpSpPr>
          <a:grpSpLocks/>
        </xdr:cNvGrpSpPr>
      </xdr:nvGrpSpPr>
      <xdr:grpSpPr bwMode="auto">
        <a:xfrm>
          <a:off x="104775" y="971550"/>
          <a:ext cx="752475" cy="2771775"/>
          <a:chOff x="939165" y="1350645"/>
          <a:chExt cx="640138" cy="2379314"/>
        </a:xfrm>
      </xdr:grpSpPr>
      <xdr:sp macro="" textlink="">
        <xdr:nvSpPr>
          <xdr:cNvPr id="8" name="Elipse 7">
            <a:hlinkClick xmlns:r="http://schemas.openxmlformats.org/officeDocument/2006/relationships" r:id="rId1" tooltip="Método de Bland &amp; Altman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 bwMode="auto">
          <a:xfrm>
            <a:off x="939165" y="2200984"/>
            <a:ext cx="640138" cy="621402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Bland &amp; Altman</a:t>
            </a:r>
          </a:p>
        </xdr:txBody>
      </xdr:sp>
      <xdr:sp macro="" textlink="">
        <xdr:nvSpPr>
          <xdr:cNvPr id="9" name="Elipse 8">
            <a:hlinkClick xmlns:r="http://schemas.openxmlformats.org/officeDocument/2006/relationships" r:id="rId2" tooltip="Método de Habicht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/>
        </xdr:nvSpPr>
        <xdr:spPr bwMode="auto">
          <a:xfrm>
            <a:off x="939165" y="3092205"/>
            <a:ext cx="640138" cy="637754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Habicht</a:t>
            </a:r>
          </a:p>
        </xdr:txBody>
      </xdr:sp>
      <xdr:sp macro="" textlink="">
        <xdr:nvSpPr>
          <xdr:cNvPr id="10" name="Elipse 9">
            <a:hlinkClick xmlns:r="http://schemas.openxmlformats.org/officeDocument/2006/relationships" r:id="rId3" tooltip="Método de Lin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 bwMode="auto">
          <a:xfrm>
            <a:off x="947268" y="1350645"/>
            <a:ext cx="632035" cy="564167"/>
          </a:xfrm>
          <a:prstGeom prst="ellipse">
            <a:avLst/>
          </a:prstGeom>
          <a:ln>
            <a:solidFill>
              <a:schemeClr val="accent3">
                <a:lumMod val="40000"/>
                <a:lumOff val="60000"/>
              </a:schemeClr>
            </a:solidFill>
            <a:headEnd type="none" w="med" len="med"/>
            <a:tailEnd type="none" w="med" len="med"/>
          </a:ln>
        </xdr:spPr>
        <xdr:style>
          <a:lnRef idx="3">
            <a:schemeClr val="lt1"/>
          </a:lnRef>
          <a:fillRef idx="1">
            <a:schemeClr val="accent3"/>
          </a:fillRef>
          <a:effectRef idx="1">
            <a:schemeClr val="accent3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pPr algn="ctr"/>
            <a:r>
              <a:rPr lang="pt-BR" sz="1000">
                <a:latin typeface="Comic Sans MS" pitchFamily="66" charset="0"/>
              </a:rPr>
              <a:t>Lin</a:t>
            </a:r>
          </a:p>
        </xdr:txBody>
      </xdr:sp>
    </xdr:grpSp>
    <xdr:clientData/>
  </xdr:twoCellAnchor>
  <xdr:twoCellAnchor>
    <xdr:from>
      <xdr:col>1</xdr:col>
      <xdr:colOff>247650</xdr:colOff>
      <xdr:row>14</xdr:row>
      <xdr:rowOff>57150</xdr:rowOff>
    </xdr:from>
    <xdr:to>
      <xdr:col>1</xdr:col>
      <xdr:colOff>466725</xdr:colOff>
      <xdr:row>14</xdr:row>
      <xdr:rowOff>95250</xdr:rowOff>
    </xdr:to>
    <xdr:cxnSp macro="">
      <xdr:nvCxnSpPr>
        <xdr:cNvPr id="9219" name="Conector angulado 10">
          <a:extLst>
            <a:ext uri="{FF2B5EF4-FFF2-40B4-BE49-F238E27FC236}">
              <a16:creationId xmlns:a16="http://schemas.microsoft.com/office/drawing/2014/main" id="{00000000-0008-0000-0800-000003240000}"/>
            </a:ext>
          </a:extLst>
        </xdr:cNvPr>
        <xdr:cNvCxnSpPr>
          <a:cxnSpLocks noChangeShapeType="1"/>
          <a:stCxn id="8" idx="6"/>
          <a:endCxn id="2" idx="1"/>
        </xdr:cNvCxnSpPr>
      </xdr:nvCxnSpPr>
      <xdr:spPr bwMode="auto">
        <a:xfrm>
          <a:off x="857250" y="2324100"/>
          <a:ext cx="219075" cy="38100"/>
        </a:xfrm>
        <a:prstGeom prst="bentConnector3">
          <a:avLst>
            <a:gd name="adj1" fmla="val 50000"/>
          </a:avLst>
        </a:prstGeom>
        <a:noFill/>
        <a:ln w="2857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594360</xdr:colOff>
      <xdr:row>4</xdr:row>
      <xdr:rowOff>53340</xdr:rowOff>
    </xdr:to>
    <xdr:sp macro="" textlink="">
      <xdr:nvSpPr>
        <xdr:cNvPr id="18" name="Retângulo de cantos arredondados 17">
          <a:hlinkClick xmlns:r="http://schemas.openxmlformats.org/officeDocument/2006/relationships" r:id="rId4" tooltip="Ver fórmulas de Bland &amp; Altman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 bwMode="auto">
        <a:xfrm>
          <a:off x="12192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fórmulas</a:t>
          </a:r>
        </a:p>
      </xdr:txBody>
    </xdr:sp>
    <xdr:clientData/>
  </xdr:twoCellAnchor>
  <xdr:twoCellAnchor>
    <xdr:from>
      <xdr:col>4</xdr:col>
      <xdr:colOff>0</xdr:colOff>
      <xdr:row>1</xdr:row>
      <xdr:rowOff>0</xdr:rowOff>
    </xdr:from>
    <xdr:to>
      <xdr:col>5</xdr:col>
      <xdr:colOff>594360</xdr:colOff>
      <xdr:row>4</xdr:row>
      <xdr:rowOff>53340</xdr:rowOff>
    </xdr:to>
    <xdr:sp macro="" textlink="">
      <xdr:nvSpPr>
        <xdr:cNvPr id="19" name="Retângulo de cantos arredondados 18">
          <a:hlinkClick xmlns:r="http://schemas.openxmlformats.org/officeDocument/2006/relationships" r:id="rId5" tooltip="Ver interpretação de exemplo pelo método de Bland &amp; Altman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 bwMode="auto">
        <a:xfrm>
          <a:off x="2438400" y="161925"/>
          <a:ext cx="1203960" cy="53911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ctr"/>
          <a:r>
            <a:rPr lang="pt-BR" sz="1000" i="0">
              <a:latin typeface="Comic Sans MS" pitchFamily="66" charset="0"/>
            </a:rPr>
            <a:t>Ver interpretação de exemplo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276225</xdr:colOff>
      <xdr:row>1</xdr:row>
      <xdr:rowOff>114300</xdr:rowOff>
    </xdr:to>
    <xdr:pic>
      <xdr:nvPicPr>
        <xdr:cNvPr id="23" name="Picture 57" descr="C:\Users\Natália\AppData\Local\Microsoft\Windows\Temporary Internet Files\Content.IE5\3WYPPG2D\MC900442122[1].png">
          <a:hlinkClick xmlns:r="http://schemas.openxmlformats.org/officeDocument/2006/relationships" r:id="rId6" tooltip="Voltar à abertura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0" y="0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</xdr:row>
      <xdr:rowOff>0</xdr:rowOff>
    </xdr:from>
    <xdr:to>
      <xdr:col>11</xdr:col>
      <xdr:colOff>200025</xdr:colOff>
      <xdr:row>7</xdr:row>
      <xdr:rowOff>57150</xdr:rowOff>
    </xdr:to>
    <xdr:grpSp>
      <xdr:nvGrpSpPr>
        <xdr:cNvPr id="9223" name="Grupo 1">
          <a:extLst>
            <a:ext uri="{FF2B5EF4-FFF2-40B4-BE49-F238E27FC236}">
              <a16:creationId xmlns:a16="http://schemas.microsoft.com/office/drawing/2014/main" id="{00000000-0008-0000-0800-000007240000}"/>
            </a:ext>
          </a:extLst>
        </xdr:cNvPr>
        <xdr:cNvGrpSpPr>
          <a:grpSpLocks/>
        </xdr:cNvGrpSpPr>
      </xdr:nvGrpSpPr>
      <xdr:grpSpPr bwMode="auto">
        <a:xfrm>
          <a:off x="4267200" y="161925"/>
          <a:ext cx="2638425" cy="1028700"/>
          <a:chOff x="2825115" y="979170"/>
          <a:chExt cx="2642291" cy="1019849"/>
        </a:xfrm>
      </xdr:grpSpPr>
      <xdr:sp macro="" textlink="">
        <xdr:nvSpPr>
          <xdr:cNvPr id="15" name="AutoShape 5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25115" y="979170"/>
            <a:ext cx="2470590" cy="604355"/>
          </a:xfrm>
          <a:prstGeom prst="roundRect">
            <a:avLst>
              <a:gd name="adj" fmla="val 16667"/>
            </a:avLst>
          </a:prstGeom>
          <a:solidFill>
            <a:srgbClr val="FF9999"/>
          </a:solidFill>
          <a:ln>
            <a:headEnd/>
            <a:tailEnd/>
          </a:ln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wrap="square" lIns="0" tIns="0" rIns="0" bIns="0" anchor="ctr" anchorCtr="0" upright="1"/>
          <a:lstStyle/>
          <a:p>
            <a:pPr algn="ctr" rtl="1">
              <a:defRPr sz="1000"/>
            </a:pPr>
            <a:r>
              <a:rPr lang="pt-BR" sz="1200" b="0" i="0" strike="noStrike">
                <a:solidFill>
                  <a:srgbClr val="000000"/>
                </a:solidFill>
                <a:latin typeface="Comic Sans MS"/>
              </a:rPr>
              <a:t>Cálculos</a:t>
            </a:r>
            <a:r>
              <a:rPr lang="pt-BR" sz="1200" b="0" i="0" strike="noStrike" baseline="0">
                <a:solidFill>
                  <a:srgbClr val="000000"/>
                </a:solidFill>
                <a:latin typeface="Comic Sans MS"/>
              </a:rPr>
              <a:t> de precisão e exatidão</a:t>
            </a:r>
            <a:endParaRPr lang="pt-BR" sz="1200" b="0" i="0" strike="noStrike">
              <a:solidFill>
                <a:srgbClr val="000000"/>
              </a:solidFill>
              <a:latin typeface="Comic Sans MS"/>
            </a:endParaRPr>
          </a:p>
        </xdr:txBody>
      </xdr:sp>
      <xdr:pic>
        <xdr:nvPicPr>
          <xdr:cNvPr id="9225" name="Picture 55" descr="C:\Users\Natália\AppData\Local\Microsoft\Windows\Temporary Internet Files\Content.IE5\8DW2NJPU\MC900433845[1].png">
            <a:extLst>
              <a:ext uri="{FF2B5EF4-FFF2-40B4-BE49-F238E27FC236}">
                <a16:creationId xmlns:a16="http://schemas.microsoft.com/office/drawing/2014/main" id="{00000000-0008-0000-0800-0000092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667306" y="1208444"/>
            <a:ext cx="800100" cy="790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B26"/>
  <sheetViews>
    <sheetView tabSelected="1" workbookViewId="0"/>
  </sheetViews>
  <sheetFormatPr defaultRowHeight="12.75"/>
  <cols>
    <col min="1" max="16384" width="9.140625" style="68"/>
  </cols>
  <sheetData>
    <row r="26" spans="2:2">
      <c r="B26" s="67"/>
    </row>
  </sheetData>
  <sheetProtection sheet="1" objects="1" scenarios="1" selectLockedCells="1" selectUnlockedCells="1"/>
  <phoneticPr fontId="1" type="noConversion"/>
  <pageMargins left="0.78740157499999996" right="0.78740157499999996" top="0.984251969" bottom="0.984251969" header="0.5" footer="0.5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/>
  <dimension ref="A1:FE16"/>
  <sheetViews>
    <sheetView workbookViewId="0"/>
  </sheetViews>
  <sheetFormatPr defaultRowHeight="12.75"/>
  <cols>
    <col min="1" max="1" width="3.7109375" style="67" customWidth="1"/>
    <col min="2" max="2" width="7.28515625" style="1" customWidth="1"/>
    <col min="3" max="3" width="9.140625" style="1"/>
    <col min="4" max="4" width="10.7109375" style="1" customWidth="1"/>
    <col min="5" max="5" width="3.7109375" style="1" customWidth="1"/>
    <col min="6" max="6" width="10.7109375" style="1" customWidth="1"/>
    <col min="7" max="7" width="3.7109375" style="1" customWidth="1"/>
    <col min="8" max="8" width="10.7109375" style="1" customWidth="1"/>
    <col min="9" max="9" width="3.7109375" style="1" customWidth="1"/>
    <col min="10" max="10" width="15.7109375" style="1" customWidth="1"/>
    <col min="11" max="11" width="2.140625" style="1" customWidth="1"/>
    <col min="12" max="12" width="2.7109375" style="67" customWidth="1"/>
    <col min="13" max="13" width="14.140625" style="1" customWidth="1"/>
    <col min="14" max="16" width="9.140625" style="1"/>
    <col min="17" max="161" width="9.140625" style="67"/>
    <col min="162" max="16384" width="9.140625" style="1"/>
  </cols>
  <sheetData>
    <row r="1" spans="2:16">
      <c r="B1" s="67"/>
      <c r="C1" s="67"/>
      <c r="D1" s="67"/>
      <c r="E1" s="67"/>
      <c r="F1" s="67"/>
      <c r="G1" s="67"/>
      <c r="H1" s="67"/>
      <c r="I1" s="67"/>
      <c r="J1" s="67"/>
      <c r="K1" s="67"/>
      <c r="M1" s="67"/>
      <c r="N1" s="67"/>
      <c r="O1" s="67"/>
      <c r="P1" s="67"/>
    </row>
    <row r="2" spans="2:16">
      <c r="B2" s="67"/>
      <c r="C2" s="67"/>
      <c r="D2" s="67"/>
      <c r="E2" s="67"/>
      <c r="F2" s="67"/>
      <c r="G2" s="67"/>
      <c r="H2" s="67"/>
      <c r="I2" s="67"/>
      <c r="J2" s="67"/>
      <c r="K2" s="67"/>
      <c r="M2" s="67"/>
      <c r="N2" s="67"/>
      <c r="O2" s="67"/>
      <c r="P2" s="67"/>
    </row>
    <row r="3" spans="2:16">
      <c r="B3" s="67"/>
      <c r="C3" s="67"/>
      <c r="D3" s="67"/>
      <c r="E3" s="67"/>
      <c r="F3" s="67"/>
      <c r="G3" s="67"/>
      <c r="H3" s="67"/>
      <c r="I3" s="67"/>
      <c r="J3" s="67"/>
      <c r="K3" s="67"/>
      <c r="M3" s="67"/>
      <c r="N3" s="67"/>
      <c r="O3" s="67"/>
      <c r="P3" s="67"/>
    </row>
    <row r="4" spans="2:16">
      <c r="B4" s="67"/>
      <c r="C4" s="67"/>
      <c r="D4" s="67"/>
      <c r="E4" s="67"/>
      <c r="F4" s="67"/>
      <c r="G4" s="67"/>
      <c r="H4" s="67"/>
      <c r="I4" s="67"/>
      <c r="J4" s="67"/>
      <c r="K4" s="67"/>
      <c r="M4" s="67"/>
      <c r="N4" s="67"/>
      <c r="O4" s="67"/>
      <c r="P4" s="67"/>
    </row>
    <row r="5" spans="2:16" ht="13.5" thickBot="1">
      <c r="B5" s="67"/>
      <c r="C5" s="67"/>
      <c r="D5" s="67"/>
      <c r="E5" s="67"/>
      <c r="F5" s="67"/>
      <c r="G5" s="67"/>
      <c r="H5" s="67"/>
      <c r="I5" s="67"/>
      <c r="J5" s="67"/>
      <c r="K5" s="67"/>
      <c r="M5" s="67"/>
      <c r="N5" s="67"/>
      <c r="O5" s="67"/>
      <c r="P5" s="67"/>
    </row>
    <row r="6" spans="2:16" ht="13.5" thickBot="1">
      <c r="B6" s="37"/>
      <c r="C6" s="38"/>
      <c r="D6" s="38"/>
      <c r="E6" s="38"/>
      <c r="F6" s="38"/>
      <c r="G6" s="38"/>
      <c r="H6" s="38"/>
      <c r="I6" s="38"/>
      <c r="J6" s="38"/>
      <c r="K6" s="39"/>
      <c r="L6" s="34"/>
      <c r="M6" s="67"/>
      <c r="N6" s="67"/>
      <c r="O6" s="67"/>
      <c r="P6" s="67"/>
    </row>
    <row r="7" spans="2:16" ht="14.25" thickBot="1">
      <c r="B7" s="40"/>
      <c r="C7" s="34"/>
      <c r="D7" s="34"/>
      <c r="E7" s="34"/>
      <c r="F7" s="34"/>
      <c r="G7" s="34"/>
      <c r="H7" s="34"/>
      <c r="I7" s="34"/>
      <c r="J7" s="34"/>
      <c r="K7" s="41"/>
      <c r="L7" s="34"/>
      <c r="M7" s="95" t="s">
        <v>0</v>
      </c>
      <c r="N7" s="95"/>
      <c r="O7" s="95"/>
      <c r="P7" s="95"/>
    </row>
    <row r="8" spans="2:16" ht="27.75" thickBot="1">
      <c r="B8" s="40"/>
      <c r="C8" s="34"/>
      <c r="D8" s="34"/>
      <c r="E8" s="34"/>
      <c r="F8" s="34"/>
      <c r="G8" s="34"/>
      <c r="H8" s="33"/>
      <c r="I8" s="34"/>
      <c r="J8" s="34"/>
      <c r="K8" s="41"/>
      <c r="L8" s="34"/>
      <c r="M8" s="31" t="s">
        <v>1</v>
      </c>
      <c r="N8" s="31" t="s">
        <v>2</v>
      </c>
      <c r="O8" s="31" t="s">
        <v>3</v>
      </c>
      <c r="P8" s="32" t="s">
        <v>4</v>
      </c>
    </row>
    <row r="9" spans="2:16" ht="15" thickBot="1">
      <c r="B9" s="40"/>
      <c r="C9" s="34"/>
      <c r="D9" s="34"/>
      <c r="E9" s="34"/>
      <c r="F9" s="34"/>
      <c r="G9" s="34"/>
      <c r="H9" s="34"/>
      <c r="I9" s="34"/>
      <c r="J9" s="34"/>
      <c r="K9" s="41"/>
      <c r="L9" s="34"/>
      <c r="M9" s="30" t="s">
        <v>7</v>
      </c>
      <c r="N9" s="30" t="s">
        <v>6</v>
      </c>
      <c r="O9" s="30" t="s">
        <v>6</v>
      </c>
      <c r="P9" s="30" t="s">
        <v>8</v>
      </c>
    </row>
    <row r="10" spans="2:16">
      <c r="B10" s="40"/>
      <c r="C10" s="34"/>
      <c r="D10" s="96">
        <v>1</v>
      </c>
      <c r="E10" s="34"/>
      <c r="F10" s="96">
        <v>0.3</v>
      </c>
      <c r="G10" s="34"/>
      <c r="H10" s="34"/>
      <c r="I10" s="34"/>
      <c r="J10" s="99" t="str">
        <f>(IF(D10&gt;=0.95,IF(F10&gt;=0.95,"Padronizado","Não padronizado"),"Não Padronizado"))</f>
        <v>Não padronizado</v>
      </c>
      <c r="K10" s="41"/>
      <c r="L10" s="34"/>
      <c r="M10" s="68"/>
      <c r="N10" s="68"/>
      <c r="O10" s="68"/>
      <c r="P10" s="68"/>
    </row>
    <row r="11" spans="2:16" ht="13.5" thickBot="1">
      <c r="B11" s="40"/>
      <c r="C11" s="34"/>
      <c r="D11" s="97"/>
      <c r="E11" s="34"/>
      <c r="F11" s="97"/>
      <c r="G11" s="34"/>
      <c r="H11" s="34"/>
      <c r="I11" s="34"/>
      <c r="J11" s="100"/>
      <c r="K11" s="41"/>
      <c r="L11" s="34"/>
      <c r="M11" s="68"/>
      <c r="N11" s="68"/>
      <c r="O11" s="68"/>
      <c r="P11" s="68"/>
    </row>
    <row r="12" spans="2:16" ht="15">
      <c r="B12" s="40"/>
      <c r="C12" s="34"/>
      <c r="D12" s="42" t="str">
        <f>IF(D10&gt;=0.95,"Preciso","Não preciso")</f>
        <v>Preciso</v>
      </c>
      <c r="E12" s="34"/>
      <c r="F12" s="42" t="str">
        <f>IF(F10&gt;=0.95,"Exato","Não exato")</f>
        <v>Não exato</v>
      </c>
      <c r="G12" s="34"/>
      <c r="H12" s="34"/>
      <c r="I12" s="34"/>
      <c r="J12" s="34"/>
      <c r="K12" s="41"/>
      <c r="L12" s="34"/>
      <c r="M12" s="68"/>
      <c r="N12" s="68"/>
      <c r="O12" s="68"/>
      <c r="P12" s="68"/>
    </row>
    <row r="13" spans="2:16" ht="13.5" thickBot="1">
      <c r="B13" s="43"/>
      <c r="C13" s="44"/>
      <c r="D13" s="44"/>
      <c r="E13" s="44"/>
      <c r="F13" s="44"/>
      <c r="G13" s="44"/>
      <c r="H13" s="44"/>
      <c r="I13" s="44"/>
      <c r="J13" s="44"/>
      <c r="K13" s="45"/>
      <c r="L13" s="34"/>
      <c r="M13" s="68"/>
      <c r="N13" s="68"/>
      <c r="O13" s="68"/>
      <c r="P13" s="68"/>
    </row>
    <row r="14" spans="2:16">
      <c r="B14" s="67"/>
      <c r="C14" s="67"/>
      <c r="D14" s="67"/>
      <c r="E14" s="67"/>
      <c r="F14" s="67"/>
      <c r="G14" s="67"/>
      <c r="H14" s="67"/>
      <c r="I14" s="67"/>
      <c r="J14" s="67"/>
      <c r="K14" s="67"/>
      <c r="M14" s="67"/>
      <c r="N14" s="67"/>
      <c r="O14" s="67"/>
      <c r="P14" s="67"/>
    </row>
    <row r="15" spans="2:16">
      <c r="B15" s="67"/>
      <c r="C15" s="67"/>
      <c r="D15" s="67"/>
      <c r="E15" s="67"/>
      <c r="F15" s="67"/>
      <c r="G15" s="67"/>
      <c r="H15" s="67"/>
      <c r="I15" s="67"/>
      <c r="J15" s="67"/>
      <c r="K15" s="67"/>
      <c r="M15" s="67"/>
      <c r="N15" s="67"/>
      <c r="O15" s="67"/>
      <c r="P15" s="67"/>
    </row>
    <row r="16" spans="2:16">
      <c r="B16" s="67"/>
      <c r="C16" s="67"/>
      <c r="D16" s="67"/>
      <c r="E16" s="67"/>
      <c r="F16" s="67"/>
      <c r="G16" s="67"/>
      <c r="H16" s="67"/>
      <c r="I16" s="67"/>
      <c r="J16" s="67"/>
      <c r="K16" s="67"/>
      <c r="M16" s="67"/>
      <c r="N16" s="67"/>
      <c r="O16" s="67"/>
      <c r="P16" s="67"/>
    </row>
  </sheetData>
  <sheetProtection sheet="1" objects="1" scenarios="1" selectLockedCells="1" selectUnlockedCells="1"/>
  <mergeCells count="4">
    <mergeCell ref="M7:P7"/>
    <mergeCell ref="D10:D11"/>
    <mergeCell ref="F10:F11"/>
    <mergeCell ref="J10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/>
  <dimension ref="A1:CV16"/>
  <sheetViews>
    <sheetView workbookViewId="0"/>
  </sheetViews>
  <sheetFormatPr defaultRowHeight="12.75"/>
  <cols>
    <col min="1" max="1" width="3.7109375" style="67" customWidth="1"/>
    <col min="2" max="2" width="7.28515625" style="1" customWidth="1"/>
    <col min="3" max="3" width="9.140625" style="1"/>
    <col min="4" max="4" width="10.7109375" style="1" customWidth="1"/>
    <col min="5" max="5" width="3.7109375" style="1" customWidth="1"/>
    <col min="6" max="6" width="10.7109375" style="1" customWidth="1"/>
    <col min="7" max="7" width="3.7109375" style="1" customWidth="1"/>
    <col min="8" max="8" width="10.7109375" style="1" customWidth="1"/>
    <col min="9" max="9" width="3.7109375" style="1" customWidth="1"/>
    <col min="10" max="10" width="15.7109375" style="1" customWidth="1"/>
    <col min="11" max="11" width="2.140625" style="1" customWidth="1"/>
    <col min="12" max="12" width="2.7109375" style="67" customWidth="1"/>
    <col min="13" max="13" width="14.140625" style="1" customWidth="1"/>
    <col min="14" max="16" width="9.140625" style="1"/>
    <col min="17" max="100" width="9.140625" style="67"/>
    <col min="101" max="16384" width="9.140625" style="1"/>
  </cols>
  <sheetData>
    <row r="1" spans="2:16">
      <c r="B1" s="67"/>
      <c r="C1" s="67"/>
      <c r="D1" s="67"/>
      <c r="E1" s="67"/>
      <c r="F1" s="67"/>
      <c r="G1" s="67"/>
      <c r="H1" s="67"/>
      <c r="I1" s="67"/>
      <c r="J1" s="67"/>
      <c r="K1" s="67"/>
      <c r="M1" s="67"/>
      <c r="N1" s="67"/>
      <c r="O1" s="67"/>
      <c r="P1" s="67"/>
    </row>
    <row r="2" spans="2:16">
      <c r="B2" s="67"/>
      <c r="C2" s="67"/>
      <c r="D2" s="67"/>
      <c r="E2" s="67"/>
      <c r="F2" s="67"/>
      <c r="G2" s="67"/>
      <c r="H2" s="67"/>
      <c r="I2" s="67"/>
      <c r="J2" s="67"/>
      <c r="K2" s="67"/>
      <c r="M2" s="67"/>
      <c r="N2" s="67"/>
      <c r="O2" s="67"/>
      <c r="P2" s="67"/>
    </row>
    <row r="3" spans="2:16">
      <c r="B3" s="67"/>
      <c r="C3" s="67"/>
      <c r="D3" s="67"/>
      <c r="E3" s="67"/>
      <c r="F3" s="67"/>
      <c r="G3" s="67"/>
      <c r="H3" s="67"/>
      <c r="I3" s="67"/>
      <c r="J3" s="67"/>
      <c r="K3" s="67"/>
      <c r="M3" s="67"/>
      <c r="N3" s="67"/>
      <c r="O3" s="67"/>
      <c r="P3" s="67"/>
    </row>
    <row r="4" spans="2:16">
      <c r="B4" s="67"/>
      <c r="C4" s="67"/>
      <c r="D4" s="67"/>
      <c r="E4" s="67"/>
      <c r="F4" s="67"/>
      <c r="G4" s="67"/>
      <c r="H4" s="67"/>
      <c r="I4" s="67"/>
      <c r="J4" s="67"/>
      <c r="K4" s="67"/>
      <c r="M4" s="67"/>
      <c r="N4" s="67"/>
      <c r="O4" s="67"/>
      <c r="P4" s="67"/>
    </row>
    <row r="5" spans="2:16" ht="13.5" thickBot="1">
      <c r="B5" s="67"/>
      <c r="C5" s="67"/>
      <c r="D5" s="67"/>
      <c r="E5" s="67"/>
      <c r="F5" s="67"/>
      <c r="G5" s="67"/>
      <c r="H5" s="67"/>
      <c r="I5" s="67"/>
      <c r="J5" s="67"/>
      <c r="K5" s="67"/>
      <c r="M5" s="67"/>
      <c r="N5" s="67"/>
      <c r="O5" s="67"/>
      <c r="P5" s="67"/>
    </row>
    <row r="6" spans="2:16" ht="13.5" thickBot="1">
      <c r="B6" s="37"/>
      <c r="C6" s="38"/>
      <c r="D6" s="38"/>
      <c r="E6" s="38"/>
      <c r="F6" s="38"/>
      <c r="G6" s="38"/>
      <c r="H6" s="38"/>
      <c r="I6" s="38"/>
      <c r="J6" s="38"/>
      <c r="K6" s="39"/>
      <c r="L6" s="34"/>
      <c r="M6" s="67"/>
      <c r="N6" s="67"/>
      <c r="O6" s="67"/>
      <c r="P6" s="67"/>
    </row>
    <row r="7" spans="2:16" ht="14.25" thickBot="1">
      <c r="B7" s="40"/>
      <c r="C7" s="34"/>
      <c r="D7" s="34"/>
      <c r="E7" s="34"/>
      <c r="F7" s="34"/>
      <c r="G7" s="34"/>
      <c r="H7" s="34"/>
      <c r="I7" s="34"/>
      <c r="J7" s="34"/>
      <c r="K7" s="41"/>
      <c r="L7" s="34"/>
      <c r="M7" s="95" t="s">
        <v>0</v>
      </c>
      <c r="N7" s="95"/>
      <c r="O7" s="95"/>
      <c r="P7" s="95"/>
    </row>
    <row r="8" spans="2:16" ht="27.75" thickBot="1">
      <c r="B8" s="40"/>
      <c r="C8" s="34"/>
      <c r="D8" s="34"/>
      <c r="E8" s="34"/>
      <c r="F8" s="34"/>
      <c r="G8" s="34"/>
      <c r="H8" s="33"/>
      <c r="I8" s="34"/>
      <c r="J8" s="34"/>
      <c r="K8" s="41"/>
      <c r="L8" s="34"/>
      <c r="M8" s="31" t="s">
        <v>1</v>
      </c>
      <c r="N8" s="31" t="s">
        <v>2</v>
      </c>
      <c r="O8" s="31" t="s">
        <v>3</v>
      </c>
      <c r="P8" s="32" t="s">
        <v>4</v>
      </c>
    </row>
    <row r="9" spans="2:16" ht="15" thickBot="1">
      <c r="B9" s="40"/>
      <c r="C9" s="34"/>
      <c r="D9" s="34"/>
      <c r="E9" s="34"/>
      <c r="F9" s="34"/>
      <c r="G9" s="34"/>
      <c r="H9" s="34"/>
      <c r="I9" s="34"/>
      <c r="J9" s="34"/>
      <c r="K9" s="41"/>
      <c r="L9" s="34"/>
      <c r="M9" s="30" t="s">
        <v>9</v>
      </c>
      <c r="N9" s="30" t="s">
        <v>10</v>
      </c>
      <c r="O9" s="30" t="s">
        <v>11</v>
      </c>
      <c r="P9" s="30" t="s">
        <v>8</v>
      </c>
    </row>
    <row r="10" spans="2:16">
      <c r="B10" s="40"/>
      <c r="C10" s="34"/>
      <c r="D10" s="96">
        <v>1.1299999999999999</v>
      </c>
      <c r="E10" s="34"/>
      <c r="F10" s="96">
        <v>21.88</v>
      </c>
      <c r="G10" s="34"/>
      <c r="H10" s="34"/>
      <c r="I10" s="34"/>
      <c r="J10" s="99" t="str">
        <f>(IF(D10&lt;=2,IF(F10&lt;=3,"Padronizado","Não padronizado"),"Não Padronizado"))</f>
        <v>Não padronizado</v>
      </c>
      <c r="K10" s="41"/>
      <c r="L10" s="34"/>
      <c r="M10" s="68"/>
      <c r="N10" s="68"/>
      <c r="O10" s="68"/>
      <c r="P10" s="68"/>
    </row>
    <row r="11" spans="2:16" ht="13.5" thickBot="1">
      <c r="B11" s="40"/>
      <c r="C11" s="34"/>
      <c r="D11" s="97"/>
      <c r="E11" s="34"/>
      <c r="F11" s="97"/>
      <c r="G11" s="34"/>
      <c r="H11" s="34"/>
      <c r="I11" s="34"/>
      <c r="J11" s="100"/>
      <c r="K11" s="41"/>
      <c r="L11" s="34"/>
      <c r="M11" s="68"/>
      <c r="N11" s="68"/>
      <c r="O11" s="68"/>
      <c r="P11" s="68"/>
    </row>
    <row r="12" spans="2:16" ht="15">
      <c r="B12" s="40"/>
      <c r="C12" s="34"/>
      <c r="D12" s="42" t="str">
        <f>IF(D10&lt;=2,"Preciso","Não preciso")</f>
        <v>Preciso</v>
      </c>
      <c r="E12" s="34"/>
      <c r="F12" s="42" t="str">
        <f>IF(F10&lt;=2,"Exato","Não exato")</f>
        <v>Não exato</v>
      </c>
      <c r="G12" s="34"/>
      <c r="H12" s="34"/>
      <c r="I12" s="34"/>
      <c r="J12" s="34"/>
      <c r="K12" s="41"/>
      <c r="L12" s="34"/>
      <c r="M12" s="68"/>
      <c r="N12" s="68"/>
      <c r="O12" s="68"/>
      <c r="P12" s="68"/>
    </row>
    <row r="13" spans="2:16" ht="13.5" thickBot="1">
      <c r="B13" s="43"/>
      <c r="C13" s="44"/>
      <c r="D13" s="44"/>
      <c r="E13" s="44"/>
      <c r="F13" s="44"/>
      <c r="G13" s="44"/>
      <c r="H13" s="44"/>
      <c r="I13" s="44"/>
      <c r="J13" s="44"/>
      <c r="K13" s="45"/>
      <c r="L13" s="34"/>
      <c r="M13" s="68"/>
      <c r="N13" s="68"/>
      <c r="O13" s="68"/>
      <c r="P13" s="68"/>
    </row>
    <row r="14" spans="2:16">
      <c r="B14" s="67"/>
      <c r="C14" s="67"/>
      <c r="D14" s="67"/>
      <c r="E14" s="67"/>
      <c r="F14" s="67"/>
      <c r="G14" s="67"/>
      <c r="H14" s="67"/>
      <c r="I14" s="67"/>
      <c r="J14" s="67"/>
      <c r="K14" s="67"/>
      <c r="M14" s="67"/>
      <c r="N14" s="67"/>
      <c r="O14" s="67"/>
      <c r="P14" s="67"/>
    </row>
    <row r="15" spans="2:16">
      <c r="B15" s="67"/>
      <c r="C15" s="67"/>
      <c r="D15" s="67"/>
      <c r="E15" s="67"/>
      <c r="F15" s="67"/>
      <c r="G15" s="67"/>
      <c r="H15" s="67"/>
      <c r="I15" s="67"/>
      <c r="J15" s="67"/>
      <c r="K15" s="67"/>
      <c r="M15" s="67"/>
      <c r="N15" s="67"/>
      <c r="O15" s="67"/>
      <c r="P15" s="67"/>
    </row>
    <row r="16" spans="2:16">
      <c r="B16" s="67"/>
      <c r="C16" s="67"/>
      <c r="D16" s="67"/>
      <c r="E16" s="67"/>
      <c r="F16" s="67"/>
      <c r="G16" s="67"/>
      <c r="H16" s="67"/>
      <c r="I16" s="67"/>
      <c r="J16" s="67"/>
      <c r="K16" s="67"/>
      <c r="M16" s="67"/>
      <c r="N16" s="67"/>
      <c r="O16" s="67"/>
      <c r="P16" s="67"/>
    </row>
  </sheetData>
  <sheetProtection sheet="1" objects="1" scenarios="1" selectLockedCells="1" selectUnlockedCells="1"/>
  <mergeCells count="4">
    <mergeCell ref="D10:D11"/>
    <mergeCell ref="F10:F11"/>
    <mergeCell ref="J10:J11"/>
    <mergeCell ref="M7:P7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8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"/>
  <sheetViews>
    <sheetView workbookViewId="0"/>
  </sheetViews>
  <sheetFormatPr defaultRowHeight="12.75"/>
  <cols>
    <col min="1" max="16384" width="9.140625" style="68"/>
  </cols>
  <sheetData/>
  <sheetProtection sheet="1" objects="1" scenarios="1" selectLockedCells="1" selectUnlockedCells="1"/>
  <phoneticPr fontId="1" type="noConversion"/>
  <pageMargins left="0.78740157499999996" right="0.78740157499999996" top="0.984251969" bottom="0.984251969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1"/>
  <dimension ref="A1"/>
  <sheetViews>
    <sheetView workbookViewId="0">
      <selection activeCell="B23" sqref="B23"/>
    </sheetView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2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41"/>
  <dimension ref="A5:CD1105"/>
  <sheetViews>
    <sheetView workbookViewId="0">
      <selection activeCell="C7" sqref="C7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9" ht="16.5">
      <c r="C5" s="101" t="s">
        <v>12</v>
      </c>
      <c r="D5" s="101"/>
      <c r="E5" s="102" t="s">
        <v>13</v>
      </c>
      <c r="F5" s="102"/>
    </row>
    <row r="6" spans="1:9" s="68" customFormat="1" ht="16.5">
      <c r="A6" s="88" t="s">
        <v>14</v>
      </c>
      <c r="B6" s="74" t="s">
        <v>15</v>
      </c>
      <c r="C6" s="74" t="s">
        <v>16</v>
      </c>
      <c r="D6" s="74" t="s">
        <v>17</v>
      </c>
      <c r="E6" s="74" t="s">
        <v>18</v>
      </c>
      <c r="F6" s="74" t="s">
        <v>19</v>
      </c>
      <c r="G6" s="74" t="s">
        <v>20</v>
      </c>
      <c r="H6" s="74" t="s">
        <v>21</v>
      </c>
      <c r="I6" s="74" t="s">
        <v>22</v>
      </c>
    </row>
    <row r="7" spans="1:9" s="68" customFormat="1" ht="15">
      <c r="A7" s="90" t="s">
        <v>23</v>
      </c>
      <c r="B7" s="77">
        <v>123</v>
      </c>
      <c r="C7" s="77">
        <v>123</v>
      </c>
      <c r="D7" s="77"/>
      <c r="E7" s="77"/>
      <c r="F7" s="80"/>
      <c r="G7" s="80"/>
      <c r="H7" s="77"/>
      <c r="I7" s="77"/>
    </row>
    <row r="8" spans="1:9" s="68" customFormat="1" ht="15">
      <c r="A8" s="90"/>
      <c r="B8" s="77"/>
      <c r="C8" s="77"/>
      <c r="D8" s="77"/>
      <c r="E8" s="77"/>
      <c r="F8" s="80"/>
      <c r="G8" s="80"/>
      <c r="H8" s="77"/>
      <c r="I8" s="77"/>
    </row>
    <row r="9" spans="1:9" s="68" customFormat="1" ht="15">
      <c r="A9" s="90"/>
      <c r="B9" s="77"/>
      <c r="C9" s="77"/>
      <c r="D9" s="77"/>
      <c r="E9" s="77"/>
      <c r="F9" s="80"/>
      <c r="G9" s="80"/>
      <c r="H9" s="77"/>
      <c r="I9" s="77"/>
    </row>
    <row r="10" spans="1:9" s="68" customFormat="1" ht="15">
      <c r="A10" s="90"/>
      <c r="B10" s="77"/>
      <c r="C10" s="77"/>
      <c r="D10" s="77"/>
      <c r="E10" s="77"/>
      <c r="F10" s="80"/>
      <c r="G10" s="80"/>
      <c r="H10" s="77"/>
      <c r="I10" s="77"/>
    </row>
    <row r="11" spans="1:9" s="68" customFormat="1" ht="15">
      <c r="A11" s="90"/>
      <c r="B11" s="77"/>
      <c r="C11" s="77"/>
      <c r="D11" s="77"/>
      <c r="E11" s="77"/>
      <c r="F11" s="80"/>
      <c r="G11" s="80"/>
      <c r="H11" s="77"/>
      <c r="I11" s="77"/>
    </row>
    <row r="12" spans="1:9" s="68" customFormat="1" ht="15">
      <c r="A12" s="90"/>
      <c r="B12" s="77"/>
      <c r="C12" s="77"/>
      <c r="D12" s="77"/>
      <c r="E12" s="77"/>
      <c r="F12" s="80"/>
      <c r="G12" s="80"/>
      <c r="H12" s="77"/>
      <c r="I12" s="77"/>
    </row>
    <row r="13" spans="1:9" s="68" customFormat="1" ht="15">
      <c r="A13" s="90"/>
      <c r="B13" s="77"/>
      <c r="C13" s="77"/>
      <c r="D13" s="77"/>
      <c r="E13" s="77"/>
      <c r="F13" s="80"/>
      <c r="G13" s="80"/>
      <c r="H13" s="77"/>
      <c r="I13" s="77"/>
    </row>
    <row r="14" spans="1:9" s="68" customFormat="1" ht="15">
      <c r="A14" s="90"/>
      <c r="B14" s="77"/>
      <c r="C14" s="77"/>
      <c r="D14" s="77"/>
      <c r="E14" s="77"/>
      <c r="F14" s="80"/>
      <c r="G14" s="80"/>
      <c r="H14" s="77"/>
      <c r="I14" s="77"/>
    </row>
    <row r="15" spans="1:9" s="68" customFormat="1" ht="15">
      <c r="A15" s="90"/>
      <c r="B15" s="77"/>
      <c r="C15" s="77"/>
      <c r="D15" s="77"/>
      <c r="E15" s="77"/>
      <c r="F15" s="80"/>
      <c r="G15" s="80"/>
      <c r="H15" s="77"/>
      <c r="I15" s="77"/>
    </row>
    <row r="16" spans="1:9" s="68" customFormat="1" ht="15">
      <c r="A16" s="90"/>
      <c r="B16" s="77"/>
      <c r="C16" s="77"/>
      <c r="D16" s="77"/>
      <c r="E16" s="77"/>
      <c r="F16" s="80"/>
      <c r="G16" s="80"/>
      <c r="H16" s="77"/>
      <c r="I16" s="77"/>
    </row>
    <row r="17" spans="1:9" s="68" customFormat="1" ht="15">
      <c r="A17" s="90"/>
      <c r="B17" s="75"/>
      <c r="C17" s="75"/>
      <c r="D17" s="75"/>
      <c r="E17" s="75"/>
      <c r="F17" s="81"/>
      <c r="G17" s="81"/>
      <c r="H17" s="75"/>
      <c r="I17" s="75"/>
    </row>
    <row r="18" spans="1:9" s="68" customFormat="1" ht="15">
      <c r="A18" s="90"/>
      <c r="B18" s="76"/>
      <c r="C18" s="76"/>
      <c r="D18" s="76"/>
      <c r="E18" s="76"/>
      <c r="F18" s="82"/>
      <c r="G18" s="82"/>
      <c r="H18" s="76"/>
      <c r="I18" s="76"/>
    </row>
    <row r="19" spans="1:9" s="68" customFormat="1" ht="15">
      <c r="A19" s="90"/>
      <c r="B19" s="76"/>
      <c r="C19" s="76"/>
      <c r="D19" s="76"/>
      <c r="E19" s="76"/>
      <c r="F19" s="82"/>
      <c r="G19" s="82"/>
      <c r="H19" s="76"/>
      <c r="I19" s="76"/>
    </row>
    <row r="20" spans="1:9" s="68" customFormat="1" ht="15">
      <c r="A20" s="90"/>
      <c r="B20" s="76"/>
      <c r="C20" s="76"/>
      <c r="D20" s="76"/>
      <c r="E20" s="76"/>
      <c r="F20" s="82"/>
      <c r="G20" s="82"/>
      <c r="H20" s="76"/>
      <c r="I20" s="76"/>
    </row>
    <row r="21" spans="1:9" s="68" customFormat="1" ht="15">
      <c r="A21" s="90"/>
      <c r="B21" s="76"/>
      <c r="C21" s="76"/>
      <c r="D21" s="76"/>
      <c r="E21" s="76"/>
      <c r="F21" s="82"/>
      <c r="G21" s="82"/>
      <c r="H21" s="76"/>
      <c r="I21" s="76"/>
    </row>
    <row r="22" spans="1:9" s="68" customFormat="1" ht="15">
      <c r="A22" s="90"/>
      <c r="B22" s="76"/>
      <c r="C22" s="76"/>
      <c r="D22" s="76"/>
      <c r="E22" s="76"/>
      <c r="F22" s="82"/>
      <c r="G22" s="82"/>
      <c r="H22" s="76"/>
      <c r="I22" s="76"/>
    </row>
    <row r="23" spans="1:9" s="68" customFormat="1" ht="15">
      <c r="A23" s="90"/>
      <c r="B23" s="76"/>
      <c r="C23" s="76"/>
      <c r="D23" s="76"/>
      <c r="E23" s="76"/>
      <c r="F23" s="82"/>
      <c r="G23" s="82"/>
      <c r="H23" s="76"/>
      <c r="I23" s="76"/>
    </row>
    <row r="24" spans="1:9" s="68" customFormat="1" ht="15">
      <c r="A24" s="90"/>
      <c r="B24" s="76"/>
      <c r="C24" s="76"/>
      <c r="D24" s="76"/>
      <c r="E24" s="76"/>
      <c r="F24" s="82"/>
      <c r="G24" s="82"/>
      <c r="H24" s="76"/>
      <c r="I24" s="76"/>
    </row>
    <row r="25" spans="1:9" s="68" customFormat="1" ht="15">
      <c r="A25" s="90"/>
      <c r="B25" s="76"/>
      <c r="C25" s="76"/>
      <c r="D25" s="76"/>
      <c r="E25" s="76"/>
      <c r="F25" s="82"/>
      <c r="G25" s="82"/>
      <c r="H25" s="76"/>
      <c r="I25" s="76"/>
    </row>
    <row r="26" spans="1:9" s="68" customFormat="1" ht="15">
      <c r="A26" s="90"/>
      <c r="B26" s="76"/>
      <c r="C26" s="76"/>
      <c r="D26" s="76"/>
      <c r="E26" s="76"/>
      <c r="F26" s="82"/>
      <c r="G26" s="82"/>
      <c r="H26" s="76"/>
      <c r="I26" s="76"/>
    </row>
    <row r="27" spans="1:9" s="71" customFormat="1"/>
    <row r="28" spans="1:9" s="71" customFormat="1"/>
    <row r="29" spans="1:9" s="71" customFormat="1"/>
    <row r="30" spans="1:9" s="71" customFormat="1"/>
    <row r="31" spans="1:9" s="71" customFormat="1"/>
    <row r="32" spans="1:9" s="71" customFormat="1"/>
    <row r="33" s="71" customFormat="1"/>
    <row r="34" s="71" customFormat="1"/>
    <row r="35" s="71" customFormat="1"/>
    <row r="36" s="71" customFormat="1"/>
    <row r="37" s="71" customFormat="1"/>
    <row r="38" s="71" customFormat="1"/>
    <row r="39" s="71" customFormat="1"/>
    <row r="40" s="71" customFormat="1"/>
    <row r="41" s="71" customFormat="1"/>
    <row r="42" s="71" customFormat="1"/>
    <row r="43" s="71" customFormat="1"/>
    <row r="44" s="71" customFormat="1"/>
    <row r="45" s="71" customFormat="1"/>
    <row r="46" s="71" customFormat="1"/>
    <row r="47" s="71" customFormat="1"/>
    <row r="48" s="71" customFormat="1"/>
    <row r="49" s="71" customFormat="1"/>
    <row r="50" s="71" customFormat="1"/>
    <row r="51" s="71" customFormat="1"/>
    <row r="52" s="71" customFormat="1"/>
    <row r="53" s="71" customFormat="1"/>
    <row r="54" s="71" customFormat="1"/>
    <row r="55" s="71" customFormat="1"/>
    <row r="56" s="71" customFormat="1"/>
    <row r="57" s="71" customFormat="1"/>
    <row r="58" s="71" customFormat="1"/>
    <row r="59" s="71" customFormat="1"/>
    <row r="60" s="71" customFormat="1"/>
    <row r="61" s="71" customFormat="1"/>
    <row r="62" s="71" customFormat="1"/>
    <row r="63" s="71" customFormat="1"/>
    <row r="64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="71" customFormat="1"/>
    <row r="130" s="71" customFormat="1"/>
    <row r="131" s="71" customFormat="1"/>
    <row r="132" s="71" customFormat="1"/>
    <row r="133" s="71" customFormat="1"/>
    <row r="134" s="71" customFormat="1"/>
    <row r="135" s="71" customFormat="1"/>
    <row r="136" s="71" customFormat="1"/>
    <row r="137" s="71" customFormat="1"/>
    <row r="138" s="71" customFormat="1"/>
    <row r="139" s="71" customFormat="1"/>
    <row r="140" s="71" customFormat="1"/>
    <row r="141" s="71" customFormat="1"/>
    <row r="142" s="71" customFormat="1"/>
    <row r="143" s="71" customFormat="1"/>
    <row r="144" s="71" customFormat="1"/>
    <row r="145" s="71" customFormat="1"/>
    <row r="146" s="71" customFormat="1"/>
    <row r="147" s="71" customFormat="1"/>
    <row r="148" s="71" customFormat="1"/>
    <row r="149" s="71" customFormat="1"/>
    <row r="150" s="71" customFormat="1"/>
    <row r="151" s="71" customFormat="1"/>
    <row r="152" s="71" customFormat="1"/>
    <row r="153" s="71" customFormat="1"/>
    <row r="154" s="71" customFormat="1"/>
    <row r="155" s="71" customFormat="1"/>
    <row r="156" s="71" customFormat="1"/>
    <row r="157" s="71" customFormat="1"/>
    <row r="158" s="71" customFormat="1"/>
    <row r="159" s="71" customFormat="1"/>
    <row r="160" s="71" customFormat="1"/>
    <row r="161" s="71" customFormat="1"/>
    <row r="162" s="71" customFormat="1"/>
    <row r="163" s="71" customFormat="1"/>
    <row r="164" s="71" customFormat="1"/>
    <row r="165" s="71" customFormat="1"/>
    <row r="166" s="71" customFormat="1"/>
    <row r="167" s="71" customFormat="1"/>
    <row r="168" s="71" customFormat="1"/>
    <row r="169" s="71" customFormat="1"/>
    <row r="170" s="71" customFormat="1"/>
    <row r="171" s="71" customFormat="1"/>
    <row r="172" s="71" customFormat="1"/>
    <row r="173" s="71" customFormat="1"/>
    <row r="174" s="71" customFormat="1"/>
    <row r="175" s="71" customFormat="1"/>
    <row r="176" s="71" customFormat="1"/>
    <row r="177" s="71" customFormat="1"/>
    <row r="178" s="71" customFormat="1"/>
    <row r="179" s="71" customFormat="1"/>
    <row r="180" s="71" customFormat="1"/>
    <row r="181" s="71" customFormat="1"/>
    <row r="182" s="71" customFormat="1"/>
    <row r="183" s="71" customFormat="1"/>
    <row r="184" s="71" customFormat="1"/>
    <row r="185" s="71" customFormat="1"/>
    <row r="186" s="71" customFormat="1"/>
    <row r="187" s="71" customFormat="1"/>
    <row r="188" s="71" customFormat="1"/>
    <row r="189" s="71" customFormat="1"/>
    <row r="190" s="71" customFormat="1"/>
    <row r="191" s="71" customFormat="1"/>
    <row r="192" s="71" customFormat="1"/>
    <row r="193" s="71" customFormat="1"/>
    <row r="194" s="71" customFormat="1"/>
    <row r="195" s="71" customFormat="1"/>
    <row r="196" s="71" customFormat="1"/>
    <row r="197" s="71" customFormat="1"/>
    <row r="198" s="71" customFormat="1"/>
    <row r="199" s="71" customFormat="1"/>
    <row r="200" s="71" customFormat="1"/>
    <row r="201" s="71" customFormat="1"/>
    <row r="202" s="71" customFormat="1"/>
    <row r="203" s="71" customFormat="1"/>
    <row r="204" s="71" customFormat="1"/>
    <row r="205" s="71" customFormat="1"/>
    <row r="206" s="71" customFormat="1"/>
    <row r="207" s="71" customFormat="1"/>
    <row r="208" s="71" customFormat="1"/>
    <row r="209" s="71" customFormat="1"/>
    <row r="210" s="71" customFormat="1"/>
    <row r="211" s="71" customFormat="1"/>
    <row r="212" s="71" customFormat="1"/>
    <row r="213" s="71" customFormat="1"/>
    <row r="214" s="71" customFormat="1"/>
    <row r="215" s="71" customFormat="1"/>
    <row r="216" s="71" customFormat="1"/>
    <row r="217" s="71" customFormat="1"/>
    <row r="218" s="71" customFormat="1"/>
    <row r="219" s="71" customFormat="1"/>
    <row r="220" s="71" customFormat="1"/>
    <row r="221" s="71" customFormat="1"/>
    <row r="222" s="71" customFormat="1"/>
    <row r="223" s="71" customFormat="1"/>
    <row r="224" s="71" customFormat="1"/>
    <row r="225" s="71" customFormat="1"/>
    <row r="226" s="71" customFormat="1"/>
    <row r="227" s="71" customFormat="1"/>
    <row r="228" s="71" customFormat="1"/>
    <row r="229" s="71" customFormat="1"/>
    <row r="230" s="71" customFormat="1"/>
    <row r="231" s="71" customFormat="1"/>
    <row r="232" s="71" customFormat="1"/>
    <row r="233" s="71" customFormat="1"/>
    <row r="234" s="71" customFormat="1"/>
    <row r="235" s="71" customFormat="1"/>
    <row r="236" s="71" customFormat="1"/>
    <row r="237" s="71" customFormat="1"/>
    <row r="238" s="71" customFormat="1"/>
    <row r="239" s="71" customFormat="1"/>
    <row r="240" s="71" customFormat="1"/>
    <row r="241" s="71" customFormat="1"/>
    <row r="242" s="71" customFormat="1"/>
    <row r="243" s="71" customFormat="1"/>
    <row r="244" s="71" customFormat="1"/>
    <row r="245" s="71" customFormat="1"/>
    <row r="246" s="71" customFormat="1"/>
    <row r="247" s="71" customFormat="1"/>
    <row r="248" s="71" customFormat="1"/>
    <row r="249" s="71" customFormat="1"/>
    <row r="250" s="71" customFormat="1"/>
    <row r="251" s="71" customFormat="1"/>
    <row r="252" s="71" customFormat="1"/>
    <row r="253" s="71" customFormat="1"/>
    <row r="254" s="71" customFormat="1"/>
    <row r="255" s="71" customFormat="1"/>
    <row r="256" s="71" customFormat="1"/>
    <row r="257" s="71" customFormat="1"/>
    <row r="258" s="71" customFormat="1"/>
    <row r="259" s="71" customFormat="1"/>
    <row r="260" s="71" customFormat="1"/>
    <row r="261" s="71" customFormat="1"/>
    <row r="262" s="71" customFormat="1"/>
    <row r="263" s="71" customFormat="1"/>
    <row r="264" s="71" customFormat="1"/>
    <row r="265" s="71" customFormat="1"/>
    <row r="266" s="71" customFormat="1"/>
    <row r="267" s="71" customFormat="1"/>
    <row r="268" s="71" customFormat="1"/>
    <row r="269" s="71" customFormat="1"/>
    <row r="270" s="71" customFormat="1"/>
    <row r="271" s="71" customFormat="1"/>
    <row r="272" s="71" customFormat="1"/>
    <row r="273" s="71" customFormat="1"/>
    <row r="274" s="71" customFormat="1"/>
    <row r="275" s="71" customFormat="1"/>
    <row r="276" s="71" customFormat="1"/>
    <row r="277" s="71" customFormat="1"/>
    <row r="278" s="71" customFormat="1"/>
    <row r="279" s="71" customFormat="1"/>
    <row r="280" s="71" customFormat="1"/>
    <row r="281" s="71" customFormat="1"/>
    <row r="282" s="71" customFormat="1"/>
    <row r="283" s="71" customFormat="1"/>
    <row r="284" s="71" customFormat="1"/>
    <row r="285" s="71" customFormat="1"/>
    <row r="286" s="71" customFormat="1"/>
    <row r="287" s="71" customFormat="1"/>
    <row r="288" s="71" customFormat="1"/>
    <row r="289" s="71" customFormat="1"/>
    <row r="290" s="71" customFormat="1"/>
    <row r="291" s="71" customFormat="1"/>
    <row r="292" s="71" customFormat="1"/>
    <row r="293" s="71" customFormat="1"/>
    <row r="294" s="71" customFormat="1"/>
    <row r="295" s="71" customFormat="1"/>
    <row r="296" s="71" customFormat="1"/>
    <row r="297" s="71" customFormat="1"/>
    <row r="298" s="71" customFormat="1"/>
    <row r="299" s="71" customFormat="1"/>
    <row r="300" s="71" customFormat="1"/>
    <row r="301" s="71" customFormat="1"/>
    <row r="302" s="71" customFormat="1"/>
    <row r="303" s="71" customFormat="1"/>
    <row r="304" s="71" customFormat="1"/>
    <row r="305" s="71" customFormat="1"/>
    <row r="306" s="71" customFormat="1"/>
    <row r="307" s="71" customFormat="1"/>
    <row r="308" s="71" customFormat="1"/>
    <row r="309" s="71" customFormat="1"/>
    <row r="310" s="71" customFormat="1"/>
    <row r="311" s="71" customFormat="1"/>
    <row r="312" s="71" customFormat="1"/>
    <row r="313" s="71" customFormat="1"/>
    <row r="314" s="71" customFormat="1"/>
    <row r="315" s="71" customFormat="1"/>
    <row r="316" s="71" customFormat="1"/>
    <row r="317" s="71" customFormat="1"/>
    <row r="318" s="71" customFormat="1"/>
    <row r="319" s="71" customFormat="1"/>
    <row r="320" s="71" customFormat="1"/>
    <row r="321" s="71" customFormat="1"/>
    <row r="322" s="71" customFormat="1"/>
    <row r="323" s="71" customFormat="1"/>
    <row r="324" s="71" customFormat="1"/>
    <row r="325" s="71" customFormat="1"/>
    <row r="326" s="71" customFormat="1"/>
    <row r="327" s="71" customFormat="1"/>
    <row r="328" s="71" customFormat="1"/>
    <row r="329" s="71" customFormat="1"/>
    <row r="330" s="71" customFormat="1"/>
    <row r="331" s="71" customFormat="1"/>
    <row r="332" s="71" customFormat="1"/>
    <row r="333" s="71" customFormat="1"/>
    <row r="334" s="71" customFormat="1"/>
    <row r="335" s="71" customFormat="1"/>
    <row r="336" s="71" customFormat="1"/>
    <row r="337" s="71" customFormat="1"/>
    <row r="338" s="71" customFormat="1"/>
    <row r="339" s="71" customFormat="1"/>
    <row r="340" s="71" customFormat="1"/>
    <row r="341" s="71" customFormat="1"/>
    <row r="342" s="71" customFormat="1"/>
    <row r="343" s="71" customFormat="1"/>
    <row r="344" s="71" customFormat="1"/>
    <row r="345" s="71" customFormat="1"/>
    <row r="346" s="71" customFormat="1"/>
    <row r="347" s="71" customFormat="1"/>
    <row r="348" s="71" customFormat="1"/>
    <row r="349" s="71" customFormat="1"/>
    <row r="350" s="71" customFormat="1"/>
    <row r="351" s="71" customFormat="1"/>
    <row r="352" s="71" customFormat="1"/>
    <row r="353" s="71" customFormat="1"/>
    <row r="354" s="71" customFormat="1"/>
    <row r="355" s="71" customFormat="1"/>
    <row r="356" s="71" customFormat="1"/>
    <row r="357" s="71" customFormat="1"/>
    <row r="358" s="71" customFormat="1"/>
    <row r="359" s="71" customFormat="1"/>
    <row r="360" s="71" customFormat="1"/>
    <row r="361" s="71" customFormat="1"/>
    <row r="362" s="71" customFormat="1"/>
    <row r="363" s="71" customFormat="1"/>
    <row r="364" s="71" customFormat="1"/>
    <row r="365" s="71" customFormat="1"/>
    <row r="366" s="71" customFormat="1"/>
    <row r="367" s="71" customFormat="1"/>
    <row r="368" s="71" customFormat="1"/>
    <row r="369" s="71" customFormat="1"/>
    <row r="370" s="71" customFormat="1"/>
    <row r="371" s="71" customFormat="1"/>
    <row r="372" s="71" customFormat="1"/>
    <row r="373" s="71" customFormat="1"/>
    <row r="374" s="71" customFormat="1"/>
    <row r="375" s="71" customFormat="1"/>
    <row r="376" s="71" customFormat="1"/>
    <row r="377" s="71" customFormat="1"/>
    <row r="378" s="71" customFormat="1"/>
    <row r="379" s="71" customFormat="1"/>
    <row r="380" s="71" customFormat="1"/>
    <row r="381" s="71" customFormat="1"/>
    <row r="382" s="71" customFormat="1"/>
    <row r="383" s="71" customFormat="1"/>
    <row r="384" s="71" customFormat="1"/>
    <row r="385" s="71" customFormat="1"/>
    <row r="386" s="71" customFormat="1"/>
    <row r="387" s="71" customFormat="1"/>
    <row r="388" s="71" customFormat="1"/>
    <row r="389" s="71" customFormat="1"/>
    <row r="390" s="71" customFormat="1"/>
    <row r="391" s="71" customFormat="1"/>
    <row r="392" s="71" customFormat="1"/>
    <row r="393" s="71" customFormat="1"/>
    <row r="394" s="71" customFormat="1"/>
    <row r="395" s="71" customFormat="1"/>
    <row r="396" s="71" customFormat="1"/>
    <row r="397" s="71" customFormat="1"/>
    <row r="398" s="71" customFormat="1"/>
    <row r="399" s="71" customFormat="1"/>
    <row r="400" s="71" customFormat="1"/>
    <row r="401" s="71" customFormat="1"/>
    <row r="402" s="71" customFormat="1"/>
    <row r="403" s="71" customFormat="1"/>
    <row r="404" s="71" customFormat="1"/>
    <row r="405" s="71" customFormat="1"/>
    <row r="406" s="71" customFormat="1"/>
    <row r="407" s="71" customFormat="1"/>
    <row r="408" s="71" customFormat="1"/>
    <row r="409" s="71" customFormat="1"/>
    <row r="410" s="71" customFormat="1"/>
    <row r="411" s="71" customFormat="1"/>
    <row r="412" s="71" customFormat="1"/>
    <row r="413" s="71" customFormat="1"/>
    <row r="414" s="71" customFormat="1"/>
    <row r="415" s="71" customFormat="1"/>
    <row r="416" s="71" customFormat="1"/>
    <row r="417" s="71" customFormat="1"/>
    <row r="418" s="71" customFormat="1"/>
    <row r="419" s="71" customFormat="1"/>
    <row r="420" s="71" customFormat="1"/>
    <row r="421" s="71" customFormat="1"/>
    <row r="422" s="71" customFormat="1"/>
    <row r="423" s="71" customFormat="1"/>
    <row r="424" s="71" customFormat="1"/>
    <row r="425" s="71" customFormat="1"/>
    <row r="426" s="71" customFormat="1"/>
    <row r="427" s="71" customFormat="1"/>
    <row r="428" s="71" customFormat="1"/>
    <row r="429" s="71" customFormat="1"/>
    <row r="430" s="71" customFormat="1"/>
    <row r="431" s="71" customFormat="1"/>
    <row r="432" s="71" customFormat="1"/>
    <row r="433" s="71" customFormat="1"/>
    <row r="434" s="71" customFormat="1"/>
    <row r="435" s="71" customFormat="1"/>
    <row r="436" s="71" customFormat="1"/>
    <row r="437" s="71" customFormat="1"/>
    <row r="438" s="71" customFormat="1"/>
    <row r="439" s="71" customFormat="1"/>
    <row r="440" s="71" customFormat="1"/>
    <row r="441" s="71" customFormat="1"/>
    <row r="442" s="71" customFormat="1"/>
    <row r="443" s="71" customFormat="1"/>
    <row r="444" s="71" customFormat="1"/>
    <row r="445" s="71" customFormat="1"/>
    <row r="446" s="71" customFormat="1"/>
    <row r="447" s="71" customFormat="1"/>
    <row r="448" s="71" customFormat="1"/>
    <row r="449" s="71" customFormat="1"/>
    <row r="450" s="71" customFormat="1"/>
    <row r="451" s="71" customFormat="1"/>
    <row r="452" s="71" customFormat="1"/>
    <row r="453" s="71" customFormat="1"/>
    <row r="454" s="71" customFormat="1"/>
    <row r="455" s="71" customFormat="1"/>
    <row r="456" s="71" customFormat="1"/>
    <row r="457" s="71" customFormat="1"/>
    <row r="458" s="71" customFormat="1"/>
    <row r="459" s="71" customFormat="1"/>
    <row r="460" s="71" customFormat="1"/>
    <row r="461" s="71" customFormat="1"/>
    <row r="462" s="71" customFormat="1"/>
    <row r="463" s="71" customFormat="1"/>
    <row r="464" s="71" customFormat="1"/>
    <row r="465" s="71" customFormat="1"/>
    <row r="466" s="71" customFormat="1"/>
    <row r="467" s="71" customFormat="1"/>
    <row r="468" s="71" customFormat="1"/>
    <row r="469" s="71" customFormat="1"/>
    <row r="470" s="71" customFormat="1"/>
    <row r="471" s="71" customFormat="1"/>
    <row r="472" s="71" customFormat="1"/>
    <row r="473" s="71" customFormat="1"/>
    <row r="474" s="71" customFormat="1"/>
    <row r="475" s="71" customFormat="1"/>
    <row r="476" s="71" customFormat="1"/>
    <row r="477" s="71" customFormat="1"/>
    <row r="478" s="71" customFormat="1"/>
    <row r="479" s="71" customFormat="1"/>
    <row r="480" s="71" customFormat="1"/>
    <row r="481" s="71" customFormat="1"/>
    <row r="482" s="71" customFormat="1"/>
    <row r="483" s="71" customFormat="1"/>
    <row r="484" s="71" customFormat="1"/>
    <row r="485" s="71" customFormat="1"/>
    <row r="486" s="71" customFormat="1"/>
    <row r="487" s="71" customFormat="1"/>
    <row r="488" s="71" customFormat="1"/>
    <row r="489" s="71" customFormat="1"/>
    <row r="490" s="71" customFormat="1"/>
    <row r="491" s="71" customFormat="1"/>
    <row r="492" s="71" customFormat="1"/>
    <row r="493" s="71" customFormat="1"/>
    <row r="494" s="71" customFormat="1"/>
    <row r="495" s="71" customFormat="1"/>
    <row r="496" s="71" customFormat="1"/>
    <row r="497" s="71" customFormat="1"/>
    <row r="498" s="71" customFormat="1"/>
    <row r="499" s="71" customFormat="1"/>
    <row r="500" s="71" customFormat="1"/>
    <row r="501" s="71" customFormat="1"/>
    <row r="502" s="71" customFormat="1"/>
    <row r="503" s="71" customFormat="1"/>
    <row r="504" s="71" customFormat="1"/>
    <row r="505" s="71" customFormat="1"/>
    <row r="506" s="71" customFormat="1"/>
    <row r="507" s="71" customFormat="1"/>
    <row r="508" s="71" customFormat="1"/>
    <row r="509" s="71" customFormat="1"/>
    <row r="510" s="71" customFormat="1"/>
    <row r="511" s="71" customFormat="1"/>
    <row r="512" s="71" customFormat="1"/>
    <row r="513" s="71" customFormat="1"/>
    <row r="514" s="71" customFormat="1"/>
    <row r="515" s="71" customFormat="1"/>
    <row r="516" s="71" customFormat="1"/>
    <row r="517" s="71" customFormat="1"/>
    <row r="518" s="71" customFormat="1"/>
    <row r="519" s="71" customFormat="1"/>
    <row r="520" s="71" customFormat="1"/>
    <row r="521" s="71" customFormat="1"/>
    <row r="522" s="71" customFormat="1"/>
    <row r="523" s="71" customFormat="1"/>
    <row r="524" s="71" customFormat="1"/>
    <row r="525" s="71" customFormat="1"/>
    <row r="526" s="71" customFormat="1"/>
    <row r="527" s="71" customFormat="1"/>
    <row r="528" s="71" customFormat="1"/>
    <row r="529" s="71" customFormat="1"/>
    <row r="530" s="71" customFormat="1"/>
    <row r="531" s="71" customFormat="1"/>
    <row r="532" s="71" customFormat="1"/>
    <row r="533" s="71" customFormat="1"/>
    <row r="534" s="71" customFormat="1"/>
    <row r="535" s="71" customFormat="1"/>
    <row r="536" s="71" customFormat="1"/>
    <row r="537" s="71" customFormat="1"/>
    <row r="538" s="71" customFormat="1"/>
    <row r="539" s="71" customFormat="1"/>
    <row r="540" s="71" customFormat="1"/>
    <row r="541" s="71" customFormat="1"/>
    <row r="542" s="71" customFormat="1"/>
    <row r="543" s="71" customFormat="1"/>
    <row r="544" s="71" customFormat="1"/>
    <row r="545" s="71" customFormat="1"/>
    <row r="546" s="71" customFormat="1"/>
    <row r="547" s="71" customFormat="1"/>
    <row r="548" s="71" customFormat="1"/>
    <row r="549" s="71" customFormat="1"/>
    <row r="550" s="71" customFormat="1"/>
    <row r="551" s="71" customFormat="1"/>
    <row r="552" s="71" customFormat="1"/>
    <row r="553" s="71" customFormat="1"/>
    <row r="554" s="71" customFormat="1"/>
    <row r="555" s="71" customFormat="1"/>
    <row r="556" s="71" customFormat="1"/>
    <row r="557" s="71" customFormat="1"/>
    <row r="558" s="71" customFormat="1"/>
    <row r="559" s="71" customFormat="1"/>
    <row r="560" s="71" customFormat="1"/>
    <row r="561" s="71" customFormat="1"/>
    <row r="562" s="71" customFormat="1"/>
    <row r="563" s="71" customFormat="1"/>
    <row r="564" s="71" customFormat="1"/>
    <row r="565" s="71" customFormat="1"/>
    <row r="566" s="71" customFormat="1"/>
    <row r="567" s="71" customFormat="1"/>
    <row r="568" s="71" customFormat="1"/>
    <row r="569" s="71" customFormat="1"/>
    <row r="570" s="71" customFormat="1"/>
    <row r="571" s="71" customFormat="1"/>
    <row r="572" s="71" customFormat="1"/>
    <row r="573" s="71" customFormat="1"/>
    <row r="574" s="71" customFormat="1"/>
    <row r="575" s="71" customFormat="1"/>
    <row r="576" s="71" customFormat="1"/>
    <row r="577" s="71" customFormat="1"/>
    <row r="578" s="71" customFormat="1"/>
    <row r="579" s="71" customFormat="1"/>
    <row r="580" s="71" customFormat="1"/>
    <row r="581" s="71" customFormat="1"/>
    <row r="582" s="71" customFormat="1"/>
    <row r="583" s="71" customFormat="1"/>
    <row r="584" s="71" customFormat="1"/>
    <row r="585" s="71" customFormat="1"/>
    <row r="586" s="71" customFormat="1"/>
    <row r="587" s="71" customFormat="1"/>
    <row r="588" s="71" customFormat="1"/>
    <row r="589" s="71" customFormat="1"/>
    <row r="590" s="71" customFormat="1"/>
    <row r="591" s="71" customFormat="1"/>
    <row r="592" s="71" customFormat="1"/>
    <row r="593" s="71" customFormat="1"/>
    <row r="594" s="71" customFormat="1"/>
    <row r="595" s="71" customFormat="1"/>
    <row r="596" s="71" customFormat="1"/>
    <row r="597" s="71" customFormat="1"/>
    <row r="598" s="71" customFormat="1"/>
    <row r="599" s="71" customFormat="1"/>
    <row r="600" s="71" customFormat="1"/>
    <row r="601" s="71" customFormat="1"/>
    <row r="602" s="71" customFormat="1"/>
    <row r="603" s="71" customFormat="1"/>
    <row r="604" s="71" customFormat="1"/>
    <row r="605" s="71" customFormat="1"/>
    <row r="606" s="71" customFormat="1"/>
    <row r="607" s="71" customFormat="1"/>
    <row r="608" s="71" customFormat="1"/>
    <row r="609" s="71" customFormat="1"/>
    <row r="610" s="71" customFormat="1"/>
    <row r="611" s="71" customFormat="1"/>
    <row r="612" s="71" customFormat="1"/>
    <row r="613" s="71" customFormat="1"/>
    <row r="614" s="71" customFormat="1"/>
    <row r="615" s="71" customFormat="1"/>
    <row r="616" s="71" customFormat="1"/>
    <row r="617" s="71" customFormat="1"/>
    <row r="618" s="71" customFormat="1"/>
    <row r="619" s="71" customFormat="1"/>
    <row r="620" s="71" customFormat="1"/>
    <row r="621" s="71" customFormat="1"/>
    <row r="622" s="71" customFormat="1"/>
    <row r="623" s="71" customFormat="1"/>
    <row r="624" s="71" customFormat="1"/>
    <row r="625" s="71" customFormat="1"/>
    <row r="626" s="71" customFormat="1"/>
    <row r="627" s="71" customFormat="1"/>
    <row r="628" s="71" customFormat="1"/>
    <row r="629" s="71" customFormat="1"/>
    <row r="630" s="71" customFormat="1"/>
    <row r="631" s="71" customFormat="1"/>
    <row r="632" s="71" customFormat="1"/>
    <row r="633" s="71" customFormat="1"/>
    <row r="634" s="71" customFormat="1"/>
    <row r="635" s="71" customFormat="1"/>
    <row r="636" s="71" customFormat="1"/>
    <row r="637" s="71" customFormat="1"/>
    <row r="638" s="71" customFormat="1"/>
    <row r="639" s="71" customFormat="1"/>
    <row r="640" s="71" customFormat="1"/>
    <row r="641" s="71" customFormat="1"/>
    <row r="642" s="71" customFormat="1"/>
    <row r="643" s="71" customFormat="1"/>
    <row r="644" s="71" customFormat="1"/>
    <row r="645" s="71" customFormat="1"/>
    <row r="646" s="71" customFormat="1"/>
    <row r="647" s="71" customFormat="1"/>
    <row r="648" s="71" customFormat="1"/>
    <row r="649" s="71" customFormat="1"/>
    <row r="650" s="71" customFormat="1"/>
    <row r="651" s="71" customFormat="1"/>
    <row r="652" s="71" customFormat="1"/>
    <row r="653" s="71" customFormat="1"/>
    <row r="654" s="71" customFormat="1"/>
    <row r="655" s="71" customFormat="1"/>
    <row r="656" s="71" customFormat="1"/>
    <row r="657" s="71" customFormat="1"/>
    <row r="658" s="71" customFormat="1"/>
    <row r="659" s="71" customFormat="1"/>
    <row r="660" s="71" customFormat="1"/>
    <row r="661" s="71" customFormat="1"/>
    <row r="662" s="71" customFormat="1"/>
    <row r="663" s="71" customFormat="1"/>
    <row r="664" s="71" customFormat="1"/>
    <row r="665" s="71" customFormat="1"/>
    <row r="666" s="71" customFormat="1"/>
    <row r="667" s="71" customFormat="1"/>
    <row r="668" s="71" customFormat="1"/>
    <row r="669" s="71" customFormat="1"/>
    <row r="670" s="71" customFormat="1"/>
    <row r="671" s="71" customFormat="1"/>
    <row r="672" s="71" customFormat="1"/>
    <row r="673" s="71" customFormat="1"/>
    <row r="674" s="71" customFormat="1"/>
    <row r="675" s="71" customFormat="1"/>
    <row r="676" s="71" customFormat="1"/>
    <row r="677" s="71" customFormat="1"/>
    <row r="678" s="71" customFormat="1"/>
    <row r="679" s="71" customFormat="1"/>
    <row r="680" s="71" customFormat="1"/>
    <row r="681" s="71" customFormat="1"/>
    <row r="682" s="71" customFormat="1"/>
    <row r="683" s="71" customFormat="1"/>
    <row r="684" s="71" customFormat="1"/>
    <row r="685" s="71" customFormat="1"/>
    <row r="686" s="71" customFormat="1"/>
    <row r="687" s="71" customFormat="1"/>
    <row r="688" s="71" customFormat="1"/>
    <row r="689" s="71" customFormat="1"/>
    <row r="690" s="71" customFormat="1"/>
    <row r="691" s="71" customFormat="1"/>
    <row r="692" s="71" customFormat="1"/>
    <row r="693" s="71" customFormat="1"/>
    <row r="694" s="71" customFormat="1"/>
    <row r="695" s="71" customFormat="1"/>
    <row r="696" s="71" customFormat="1"/>
    <row r="697" s="71" customFormat="1"/>
    <row r="698" s="71" customFormat="1"/>
    <row r="699" s="71" customFormat="1"/>
    <row r="700" s="71" customFormat="1"/>
    <row r="701" s="71" customFormat="1"/>
    <row r="702" s="71" customFormat="1"/>
    <row r="703" s="71" customFormat="1"/>
    <row r="704" s="71" customFormat="1"/>
    <row r="705" s="71" customFormat="1"/>
    <row r="706" s="71" customFormat="1"/>
    <row r="707" s="71" customFormat="1"/>
    <row r="708" s="71" customFormat="1"/>
    <row r="709" s="71" customFormat="1"/>
    <row r="710" s="71" customFormat="1"/>
    <row r="711" s="71" customFormat="1"/>
    <row r="712" s="71" customFormat="1"/>
    <row r="713" s="71" customFormat="1"/>
    <row r="714" s="71" customFormat="1"/>
    <row r="715" s="71" customFormat="1"/>
    <row r="716" s="71" customFormat="1"/>
    <row r="717" s="71" customFormat="1"/>
    <row r="718" s="71" customFormat="1"/>
    <row r="719" s="71" customFormat="1"/>
    <row r="720" s="71" customFormat="1"/>
    <row r="721" s="71" customFormat="1"/>
    <row r="722" s="71" customFormat="1"/>
    <row r="723" s="71" customFormat="1"/>
    <row r="724" s="71" customFormat="1"/>
    <row r="725" s="71" customFormat="1"/>
    <row r="726" s="71" customFormat="1"/>
    <row r="727" s="71" customFormat="1"/>
    <row r="728" s="71" customFormat="1"/>
    <row r="729" s="71" customFormat="1"/>
    <row r="730" s="71" customFormat="1"/>
    <row r="731" s="71" customFormat="1"/>
    <row r="732" s="71" customFormat="1"/>
    <row r="733" s="71" customFormat="1"/>
    <row r="734" s="71" customFormat="1"/>
    <row r="735" s="71" customFormat="1"/>
    <row r="736" s="71" customFormat="1"/>
    <row r="737" s="71" customFormat="1"/>
    <row r="738" s="71" customFormat="1"/>
    <row r="739" s="71" customFormat="1"/>
    <row r="740" s="71" customFormat="1"/>
    <row r="741" s="71" customFormat="1"/>
    <row r="742" s="71" customFormat="1"/>
    <row r="743" s="71" customFormat="1"/>
    <row r="744" s="71" customFormat="1"/>
    <row r="745" s="71" customFormat="1"/>
    <row r="746" s="71" customFormat="1"/>
    <row r="747" s="71" customFormat="1"/>
    <row r="748" s="71" customFormat="1"/>
    <row r="749" s="71" customFormat="1"/>
    <row r="750" s="71" customFormat="1"/>
    <row r="751" s="71" customFormat="1"/>
    <row r="752" s="71" customFormat="1"/>
    <row r="753" s="71" customFormat="1"/>
    <row r="754" s="71" customFormat="1"/>
    <row r="755" s="71" customFormat="1"/>
    <row r="756" s="71" customFormat="1"/>
    <row r="757" s="71" customFormat="1"/>
    <row r="758" s="71" customFormat="1"/>
    <row r="759" s="71" customFormat="1"/>
    <row r="760" s="71" customFormat="1"/>
    <row r="761" s="71" customFormat="1"/>
    <row r="762" s="71" customFormat="1"/>
    <row r="763" s="71" customFormat="1"/>
    <row r="764" s="71" customFormat="1"/>
    <row r="765" s="71" customFormat="1"/>
    <row r="766" s="71" customFormat="1"/>
    <row r="767" s="71" customFormat="1"/>
    <row r="768" s="71" customFormat="1"/>
    <row r="769" s="71" customFormat="1"/>
    <row r="770" s="71" customFormat="1"/>
    <row r="771" s="71" customFormat="1"/>
    <row r="772" s="71" customFormat="1"/>
    <row r="773" s="71" customFormat="1"/>
    <row r="774" s="71" customFormat="1"/>
    <row r="775" s="71" customFormat="1"/>
    <row r="776" s="71" customFormat="1"/>
    <row r="777" s="71" customFormat="1"/>
    <row r="778" s="71" customFormat="1"/>
    <row r="779" s="71" customFormat="1"/>
    <row r="780" s="71" customFormat="1"/>
    <row r="781" s="71" customFormat="1"/>
    <row r="782" s="71" customFormat="1"/>
    <row r="783" s="71" customFormat="1"/>
    <row r="784" s="71" customFormat="1"/>
    <row r="785" s="71" customFormat="1"/>
    <row r="786" s="71" customFormat="1"/>
    <row r="787" s="71" customFormat="1"/>
    <row r="788" s="71" customFormat="1"/>
    <row r="789" s="71" customFormat="1"/>
    <row r="790" s="71" customFormat="1"/>
    <row r="791" s="71" customFormat="1"/>
    <row r="792" s="71" customFormat="1"/>
    <row r="793" s="71" customFormat="1"/>
    <row r="794" s="71" customFormat="1"/>
    <row r="795" s="71" customFormat="1"/>
    <row r="796" s="71" customFormat="1"/>
    <row r="797" s="71" customFormat="1"/>
    <row r="798" s="71" customFormat="1"/>
    <row r="799" s="71" customFormat="1"/>
    <row r="800" s="71" customFormat="1"/>
    <row r="801" s="71" customFormat="1"/>
    <row r="802" s="71" customFormat="1"/>
    <row r="803" s="71" customFormat="1"/>
    <row r="804" s="71" customFormat="1"/>
    <row r="805" s="71" customFormat="1"/>
    <row r="806" s="71" customFormat="1"/>
    <row r="807" s="71" customFormat="1"/>
    <row r="808" s="71" customFormat="1"/>
    <row r="809" s="71" customFormat="1"/>
    <row r="810" s="71" customFormat="1"/>
    <row r="811" s="71" customFormat="1"/>
    <row r="812" s="71" customFormat="1"/>
    <row r="813" s="71" customFormat="1"/>
    <row r="814" s="71" customFormat="1"/>
    <row r="815" s="71" customFormat="1"/>
    <row r="816" s="71" customFormat="1"/>
    <row r="817" s="71" customFormat="1"/>
    <row r="818" s="71" customFormat="1"/>
    <row r="819" s="71" customFormat="1"/>
    <row r="820" s="71" customFormat="1"/>
    <row r="821" s="71" customFormat="1"/>
    <row r="822" s="71" customFormat="1"/>
    <row r="823" s="71" customFormat="1"/>
    <row r="824" s="71" customFormat="1"/>
    <row r="825" s="71" customFormat="1"/>
    <row r="826" s="71" customFormat="1"/>
    <row r="827" s="71" customFormat="1"/>
    <row r="828" s="71" customFormat="1"/>
    <row r="829" s="71" customFormat="1"/>
    <row r="830" s="71" customFormat="1"/>
    <row r="831" s="71" customFormat="1"/>
    <row r="832" s="71" customFormat="1"/>
    <row r="833" s="71" customFormat="1"/>
    <row r="834" s="71" customFormat="1"/>
    <row r="835" s="71" customFormat="1"/>
    <row r="836" s="71" customFormat="1"/>
    <row r="837" s="71" customFormat="1"/>
    <row r="838" s="71" customFormat="1"/>
    <row r="839" s="71" customFormat="1"/>
    <row r="840" s="71" customFormat="1"/>
    <row r="841" s="71" customFormat="1"/>
    <row r="842" s="71" customFormat="1"/>
    <row r="843" s="71" customFormat="1"/>
    <row r="844" s="71" customFormat="1"/>
    <row r="845" s="71" customFormat="1"/>
    <row r="846" s="71" customFormat="1"/>
    <row r="847" s="71" customFormat="1"/>
    <row r="848" s="71" customFormat="1"/>
    <row r="849" s="71" customFormat="1"/>
    <row r="850" s="71" customFormat="1"/>
    <row r="851" s="71" customFormat="1"/>
    <row r="852" s="71" customFormat="1"/>
    <row r="853" s="71" customFormat="1"/>
    <row r="854" s="71" customFormat="1"/>
    <row r="855" s="71" customFormat="1"/>
    <row r="856" s="71" customFormat="1"/>
    <row r="857" s="71" customFormat="1"/>
    <row r="858" s="71" customFormat="1"/>
    <row r="859" s="71" customFormat="1"/>
    <row r="860" s="71" customFormat="1"/>
    <row r="861" s="71" customFormat="1"/>
    <row r="862" s="71" customFormat="1"/>
    <row r="863" s="71" customFormat="1"/>
    <row r="864" s="71" customFormat="1"/>
    <row r="865" s="71" customFormat="1"/>
    <row r="866" s="71" customFormat="1"/>
    <row r="867" s="71" customFormat="1"/>
    <row r="868" s="71" customFormat="1"/>
    <row r="869" s="71" customFormat="1"/>
    <row r="870" s="71" customFormat="1"/>
    <row r="871" s="71" customFormat="1"/>
    <row r="872" s="71" customFormat="1"/>
    <row r="873" s="71" customFormat="1"/>
    <row r="874" s="71" customFormat="1"/>
    <row r="875" s="71" customFormat="1"/>
    <row r="876" s="71" customFormat="1"/>
    <row r="877" s="71" customFormat="1"/>
    <row r="878" s="71" customFormat="1"/>
    <row r="879" s="71" customFormat="1"/>
    <row r="880" s="71" customFormat="1"/>
    <row r="881" s="71" customFormat="1"/>
    <row r="882" s="71" customFormat="1"/>
    <row r="883" s="71" customFormat="1"/>
    <row r="884" s="71" customFormat="1"/>
    <row r="885" s="71" customFormat="1"/>
    <row r="886" s="71" customFormat="1"/>
    <row r="887" s="71" customFormat="1"/>
    <row r="888" s="71" customFormat="1"/>
    <row r="889" s="71" customFormat="1"/>
    <row r="890" s="71" customFormat="1"/>
    <row r="891" s="71" customFormat="1"/>
    <row r="892" s="71" customFormat="1"/>
    <row r="893" s="71" customFormat="1"/>
    <row r="894" s="71" customFormat="1"/>
    <row r="895" s="71" customFormat="1"/>
    <row r="896" s="71" customFormat="1"/>
    <row r="897" s="71" customFormat="1"/>
    <row r="898" s="71" customFormat="1"/>
    <row r="899" s="71" customFormat="1"/>
    <row r="900" s="71" customFormat="1"/>
    <row r="901" s="71" customFormat="1"/>
    <row r="902" s="71" customFormat="1"/>
    <row r="903" s="71" customFormat="1"/>
    <row r="904" s="71" customFormat="1"/>
    <row r="905" s="71" customFormat="1"/>
    <row r="906" s="71" customFormat="1"/>
    <row r="907" s="71" customFormat="1"/>
    <row r="908" s="71" customFormat="1"/>
    <row r="909" s="71" customFormat="1"/>
    <row r="910" s="71" customFormat="1"/>
    <row r="911" s="71" customFormat="1"/>
    <row r="912" s="71" customFormat="1"/>
    <row r="913" s="71" customFormat="1"/>
    <row r="914" s="71" customFormat="1"/>
    <row r="915" s="71" customFormat="1"/>
    <row r="916" s="71" customFormat="1"/>
    <row r="917" s="71" customFormat="1"/>
    <row r="918" s="71" customFormat="1"/>
    <row r="919" s="71" customFormat="1"/>
    <row r="920" s="71" customFormat="1"/>
    <row r="921" s="71" customFormat="1"/>
    <row r="922" s="71" customFormat="1"/>
    <row r="923" s="71" customFormat="1"/>
    <row r="924" s="71" customFormat="1"/>
    <row r="925" s="71" customFormat="1"/>
    <row r="926" s="71" customFormat="1"/>
    <row r="927" s="71" customFormat="1"/>
    <row r="928" s="71" customFormat="1"/>
    <row r="929" s="71" customFormat="1"/>
    <row r="930" s="71" customFormat="1"/>
    <row r="931" s="71" customFormat="1"/>
    <row r="932" s="71" customFormat="1"/>
    <row r="933" s="71" customFormat="1"/>
    <row r="934" s="71" customFormat="1"/>
    <row r="935" s="71" customFormat="1"/>
    <row r="936" s="71" customFormat="1"/>
    <row r="937" s="71" customFormat="1"/>
    <row r="938" s="71" customFormat="1"/>
    <row r="939" s="71" customFormat="1"/>
    <row r="940" s="71" customFormat="1"/>
    <row r="941" s="71" customFormat="1"/>
    <row r="942" s="71" customFormat="1"/>
    <row r="943" s="71" customFormat="1"/>
    <row r="944" s="71" customFormat="1"/>
    <row r="945" s="71" customFormat="1"/>
    <row r="946" s="71" customFormat="1"/>
    <row r="947" s="71" customFormat="1"/>
    <row r="948" s="71" customFormat="1"/>
    <row r="949" s="71" customFormat="1"/>
    <row r="950" s="71" customFormat="1"/>
    <row r="951" s="71" customFormat="1"/>
    <row r="952" s="71" customFormat="1"/>
    <row r="953" s="71" customFormat="1"/>
    <row r="954" s="71" customFormat="1"/>
    <row r="955" s="71" customFormat="1"/>
    <row r="956" s="71" customFormat="1"/>
    <row r="957" s="71" customFormat="1"/>
    <row r="958" s="71" customFormat="1"/>
    <row r="959" s="71" customFormat="1"/>
    <row r="960" s="71" customFormat="1"/>
    <row r="961" s="71" customFormat="1"/>
    <row r="962" s="71" customFormat="1"/>
    <row r="963" s="71" customFormat="1"/>
    <row r="964" s="71" customFormat="1"/>
    <row r="965" s="71" customFormat="1"/>
    <row r="966" s="71" customFormat="1"/>
    <row r="967" s="71" customFormat="1"/>
    <row r="968" s="71" customFormat="1"/>
    <row r="969" s="71" customFormat="1"/>
    <row r="970" s="71" customFormat="1"/>
    <row r="971" s="71" customFormat="1"/>
    <row r="972" s="71" customFormat="1"/>
    <row r="973" s="71" customFormat="1"/>
    <row r="974" s="71" customFormat="1"/>
    <row r="975" s="71" customFormat="1"/>
    <row r="976" s="71" customFormat="1"/>
    <row r="977" s="71" customFormat="1"/>
    <row r="978" s="71" customFormat="1"/>
    <row r="979" s="71" customFormat="1"/>
    <row r="980" s="71" customFormat="1"/>
    <row r="981" s="71" customFormat="1"/>
    <row r="982" s="71" customFormat="1"/>
    <row r="983" s="71" customFormat="1"/>
    <row r="984" s="71" customFormat="1"/>
    <row r="985" s="71" customFormat="1"/>
    <row r="986" s="71" customFormat="1"/>
    <row r="987" s="71" customFormat="1"/>
    <row r="988" s="71" customFormat="1"/>
    <row r="989" s="71" customFormat="1"/>
    <row r="990" s="71" customFormat="1"/>
    <row r="991" s="71" customFormat="1"/>
    <row r="992" s="71" customFormat="1"/>
    <row r="993" s="71" customFormat="1"/>
    <row r="994" s="71" customFormat="1"/>
    <row r="995" s="71" customFormat="1"/>
    <row r="996" s="71" customFormat="1"/>
    <row r="997" s="71" customFormat="1"/>
    <row r="998" s="71" customFormat="1"/>
    <row r="999" s="71" customFormat="1"/>
    <row r="1000" s="71" customFormat="1"/>
    <row r="1001" s="71" customFormat="1"/>
    <row r="1002" s="71" customFormat="1"/>
    <row r="1003" s="71" customFormat="1"/>
    <row r="1004" s="71" customFormat="1"/>
    <row r="1005" s="71" customFormat="1"/>
    <row r="1006" s="71" customFormat="1"/>
    <row r="1007" s="71" customFormat="1"/>
    <row r="1008" s="71" customFormat="1"/>
    <row r="1009" s="71" customFormat="1"/>
    <row r="1010" s="71" customFormat="1"/>
    <row r="1011" s="71" customFormat="1"/>
    <row r="1012" s="71" customFormat="1"/>
    <row r="1013" s="71" customFormat="1"/>
    <row r="1014" s="71" customFormat="1"/>
    <row r="1015" s="71" customFormat="1"/>
    <row r="1016" s="71" customFormat="1"/>
    <row r="1017" s="71" customFormat="1"/>
    <row r="1018" s="71" customFormat="1"/>
    <row r="1019" s="71" customFormat="1"/>
    <row r="1020" s="71" customFormat="1"/>
    <row r="1021" s="71" customFormat="1"/>
    <row r="1022" s="71" customFormat="1"/>
    <row r="1023" s="71" customFormat="1"/>
    <row r="1024" s="71" customFormat="1"/>
    <row r="1025" s="71" customFormat="1"/>
    <row r="1026" s="71" customFormat="1"/>
    <row r="1027" s="71" customFormat="1"/>
    <row r="1028" s="71" customFormat="1"/>
    <row r="1029" s="71" customFormat="1"/>
    <row r="1030" s="71" customFormat="1"/>
    <row r="1031" s="71" customFormat="1"/>
    <row r="1032" s="71" customFormat="1"/>
    <row r="1033" s="71" customFormat="1"/>
    <row r="1034" s="71" customFormat="1"/>
    <row r="1035" s="71" customFormat="1"/>
    <row r="1036" s="71" customFormat="1"/>
    <row r="1037" s="71" customFormat="1"/>
    <row r="1038" s="71" customFormat="1"/>
    <row r="1039" s="71" customFormat="1"/>
    <row r="1040" s="71" customFormat="1"/>
    <row r="1041" s="71" customFormat="1"/>
    <row r="1042" s="71" customFormat="1"/>
    <row r="1043" s="71" customFormat="1"/>
    <row r="1044" s="71" customFormat="1"/>
    <row r="1045" s="71" customFormat="1"/>
    <row r="1046" s="71" customFormat="1"/>
    <row r="1047" s="71" customFormat="1"/>
    <row r="1048" s="71" customFormat="1"/>
    <row r="1049" s="71" customFormat="1"/>
    <row r="1050" s="71" customFormat="1"/>
    <row r="1051" s="71" customFormat="1"/>
    <row r="1052" s="71" customFormat="1"/>
    <row r="1053" s="71" customFormat="1"/>
    <row r="1054" s="71" customFormat="1"/>
    <row r="1055" s="71" customFormat="1"/>
    <row r="1056" s="71" customFormat="1"/>
    <row r="1057" s="71" customFormat="1"/>
    <row r="1058" s="71" customFormat="1"/>
    <row r="1059" s="71" customFormat="1"/>
    <row r="1060" s="71" customFormat="1"/>
    <row r="1061" s="71" customFormat="1"/>
    <row r="1062" s="71" customFormat="1"/>
    <row r="1063" s="71" customFormat="1"/>
    <row r="1064" s="71" customFormat="1"/>
    <row r="1065" s="71" customFormat="1"/>
    <row r="1066" s="71" customFormat="1"/>
    <row r="1067" s="71" customFormat="1"/>
    <row r="1068" s="71" customFormat="1"/>
    <row r="1069" s="71" customFormat="1"/>
    <row r="1070" s="71" customFormat="1"/>
    <row r="1071" s="71" customFormat="1"/>
    <row r="1072" s="71" customFormat="1"/>
    <row r="1073" s="71" customFormat="1"/>
    <row r="1074" s="71" customFormat="1"/>
    <row r="1075" s="71" customFormat="1"/>
    <row r="1076" s="71" customFormat="1"/>
    <row r="1077" s="71" customFormat="1"/>
    <row r="1078" s="71" customFormat="1"/>
    <row r="1079" s="71" customFormat="1"/>
    <row r="1080" s="71" customFormat="1"/>
    <row r="1081" s="71" customFormat="1"/>
    <row r="1082" s="71" customFormat="1"/>
    <row r="1083" s="71" customFormat="1"/>
    <row r="1084" s="71" customFormat="1"/>
    <row r="1085" s="71" customFormat="1"/>
    <row r="1086" s="71" customFormat="1"/>
    <row r="1087" s="71" customFormat="1"/>
    <row r="1088" s="71" customFormat="1"/>
    <row r="1089" s="71" customFormat="1"/>
    <row r="1090" s="71" customFormat="1"/>
    <row r="1091" s="71" customFormat="1"/>
    <row r="1092" s="71" customFormat="1"/>
    <row r="1093" s="71" customFormat="1"/>
    <row r="1094" s="71" customFormat="1"/>
    <row r="1095" s="71" customFormat="1"/>
    <row r="1096" s="71" customFormat="1"/>
    <row r="1097" s="71" customFormat="1"/>
    <row r="1098" s="71" customFormat="1"/>
    <row r="1099" s="71" customFormat="1"/>
    <row r="1100" s="71" customFormat="1"/>
    <row r="1101" s="71" customFormat="1"/>
    <row r="1102" s="71" customFormat="1"/>
    <row r="1103" s="71" customFormat="1"/>
    <row r="1104" s="71" customFormat="1"/>
    <row r="1105" s="71" customFormat="1"/>
  </sheetData>
  <sheetProtection sheet="1" objects="1" scenarios="1" selectLockedCells="1"/>
  <mergeCells count="2">
    <mergeCell ref="C5:D5"/>
    <mergeCell ref="E5:F5"/>
  </mergeCells>
  <phoneticPr fontId="1" type="noConversion"/>
  <dataValidations xWindow="758" yWindow="192" count="6">
    <dataValidation type="whole" allowBlank="1" showInputMessage="1" showErrorMessage="1" prompt="Insira a medida de dobra cutânea triciptal do indivíduo correspondente, em MILÍMETROS." sqref="F7:G26" xr:uid="{00000000-0002-0000-1500-000000000000}">
      <formula1>0</formula1>
      <formula2>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500-000001000000}">
      <formula1>10</formula1>
      <formula2>300</formula2>
    </dataValidation>
    <dataValidation type="decimal" allowBlank="1" showInputMessage="1" showErrorMessage="1" prompt="Insira a medida de estatura do indivíduo correspondente, em CENTÍMETROS, com UMA casa após a vírgula." sqref="B7:C26" xr:uid="{00000000-0002-0000-1500-000002000000}">
      <formula1>50</formula1>
      <formula2>250</formula2>
    </dataValidation>
    <dataValidation allowBlank="1" showInputMessage="1" showErrorMessage="1" prompt="Insira o nome do supervisor" sqref="E5:F5" xr:uid="{00000000-0002-0000-1500-000003000000}"/>
    <dataValidation allowBlank="1" showInputMessage="1" showErrorMessage="1" prompt="Insira o nome do indivíduo" sqref="A7:A26" xr:uid="{00000000-0002-0000-1500-000004000000}"/>
    <dataValidation allowBlank="1" showInputMessage="1" showErrorMessage="1" prompt="Insira a medida do indivíduo correspondente com UMA casa após a vírgula." sqref="H7:I26" xr:uid="{00000000-0002-0000-1500-000005000000}"/>
  </dataValidations>
  <pageMargins left="0.78740157499999996" right="0.78740157499999996" top="0.984251969" bottom="0.984251969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5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74" t="s">
        <v>15</v>
      </c>
      <c r="C6" s="74" t="s">
        <v>16</v>
      </c>
      <c r="D6" s="74" t="s">
        <v>17</v>
      </c>
      <c r="E6" s="74" t="s">
        <v>18</v>
      </c>
      <c r="F6" s="74" t="s">
        <v>19</v>
      </c>
      <c r="G6" s="74" t="s">
        <v>20</v>
      </c>
      <c r="H6" s="74" t="s">
        <v>25</v>
      </c>
      <c r="I6" s="74" t="s">
        <v>25</v>
      </c>
    </row>
    <row r="7" spans="1:82" s="87" customFormat="1" ht="15">
      <c r="A7" s="79" t="str">
        <f>medidas_sup!A7</f>
        <v>gtreffg</v>
      </c>
      <c r="B7" s="77"/>
      <c r="C7" s="77"/>
      <c r="D7" s="77"/>
      <c r="E7" s="77"/>
      <c r="F7" s="80"/>
      <c r="G7" s="80"/>
      <c r="H7" s="77"/>
      <c r="I7" s="77"/>
    </row>
    <row r="8" spans="1:82" s="87" customFormat="1" ht="15">
      <c r="A8" s="79">
        <f>medidas_sup!A8</f>
        <v>0</v>
      </c>
      <c r="B8" s="77"/>
      <c r="C8" s="77"/>
      <c r="D8" s="77"/>
      <c r="E8" s="77"/>
      <c r="F8" s="80"/>
      <c r="G8" s="80"/>
      <c r="H8" s="77"/>
      <c r="I8" s="77"/>
    </row>
    <row r="9" spans="1:82" s="87" customFormat="1" ht="15">
      <c r="A9" s="79">
        <f>medidas_sup!A9</f>
        <v>0</v>
      </c>
      <c r="B9" s="77"/>
      <c r="C9" s="77"/>
      <c r="D9" s="77"/>
      <c r="E9" s="77"/>
      <c r="F9" s="80"/>
      <c r="G9" s="80"/>
      <c r="H9" s="77"/>
      <c r="I9" s="77"/>
    </row>
    <row r="10" spans="1:82" s="87" customFormat="1" ht="15">
      <c r="A10" s="79">
        <f>medidas_sup!A10</f>
        <v>0</v>
      </c>
      <c r="B10" s="77"/>
      <c r="C10" s="77"/>
      <c r="D10" s="77"/>
      <c r="E10" s="77"/>
      <c r="F10" s="80"/>
      <c r="G10" s="80"/>
      <c r="H10" s="77"/>
      <c r="I10" s="77"/>
    </row>
    <row r="11" spans="1:82" s="87" customFormat="1" ht="15">
      <c r="A11" s="79">
        <f>medidas_sup!A11</f>
        <v>0</v>
      </c>
      <c r="B11" s="77"/>
      <c r="C11" s="77"/>
      <c r="D11" s="77"/>
      <c r="E11" s="77"/>
      <c r="F11" s="80"/>
      <c r="G11" s="80"/>
      <c r="H11" s="77"/>
      <c r="I11" s="77"/>
    </row>
    <row r="12" spans="1:82" s="87" customFormat="1" ht="15">
      <c r="A12" s="79">
        <f>medidas_sup!A12</f>
        <v>0</v>
      </c>
      <c r="B12" s="77"/>
      <c r="C12" s="77"/>
      <c r="D12" s="77"/>
      <c r="E12" s="77"/>
      <c r="F12" s="80"/>
      <c r="G12" s="80"/>
      <c r="H12" s="77"/>
      <c r="I12" s="77"/>
    </row>
    <row r="13" spans="1:82" s="87" customFormat="1" ht="15">
      <c r="A13" s="79">
        <f>medidas_sup!A13</f>
        <v>0</v>
      </c>
      <c r="B13" s="77"/>
      <c r="C13" s="77"/>
      <c r="D13" s="77"/>
      <c r="E13" s="77"/>
      <c r="F13" s="80"/>
      <c r="G13" s="80"/>
      <c r="H13" s="77"/>
      <c r="I13" s="77"/>
    </row>
    <row r="14" spans="1:82" s="87" customFormat="1" ht="15">
      <c r="A14" s="79">
        <f>medidas_sup!A14</f>
        <v>0</v>
      </c>
      <c r="B14" s="77"/>
      <c r="C14" s="77"/>
      <c r="D14" s="77"/>
      <c r="E14" s="77"/>
      <c r="F14" s="80"/>
      <c r="G14" s="80"/>
      <c r="H14" s="77"/>
      <c r="I14" s="77"/>
    </row>
    <row r="15" spans="1:82" s="87" customFormat="1" ht="15">
      <c r="A15" s="79">
        <f>medidas_sup!A15</f>
        <v>0</v>
      </c>
      <c r="B15" s="77"/>
      <c r="C15" s="77"/>
      <c r="D15" s="77"/>
      <c r="E15" s="77"/>
      <c r="F15" s="80"/>
      <c r="G15" s="80"/>
      <c r="H15" s="77"/>
      <c r="I15" s="77"/>
    </row>
    <row r="16" spans="1:82" s="87" customFormat="1" ht="15">
      <c r="A16" s="79">
        <f>medidas_sup!A16</f>
        <v>0</v>
      </c>
      <c r="B16" s="77"/>
      <c r="C16" s="77"/>
      <c r="D16" s="77"/>
      <c r="E16" s="77"/>
      <c r="F16" s="80"/>
      <c r="G16" s="80"/>
      <c r="H16" s="77"/>
      <c r="I16" s="77"/>
    </row>
    <row r="17" spans="1:9" s="87" customFormat="1" ht="15">
      <c r="A17" s="79">
        <f>medidas_sup!A17</f>
        <v>0</v>
      </c>
      <c r="B17" s="75"/>
      <c r="C17" s="75"/>
      <c r="D17" s="75"/>
      <c r="E17" s="75"/>
      <c r="F17" s="81"/>
      <c r="G17" s="81"/>
      <c r="H17" s="75"/>
      <c r="I17" s="75"/>
    </row>
    <row r="18" spans="1:9" s="87" customFormat="1" ht="15">
      <c r="A18" s="79">
        <f>medidas_sup!A18</f>
        <v>0</v>
      </c>
      <c r="B18" s="76"/>
      <c r="C18" s="76"/>
      <c r="D18" s="76"/>
      <c r="E18" s="76"/>
      <c r="F18" s="82"/>
      <c r="G18" s="82"/>
      <c r="H18" s="76"/>
      <c r="I18" s="76"/>
    </row>
    <row r="19" spans="1:9" s="87" customFormat="1" ht="15">
      <c r="A19" s="79">
        <f>medidas_sup!A19</f>
        <v>0</v>
      </c>
      <c r="B19" s="76"/>
      <c r="C19" s="76"/>
      <c r="D19" s="76"/>
      <c r="E19" s="76"/>
      <c r="F19" s="82"/>
      <c r="G19" s="82"/>
      <c r="H19" s="76"/>
      <c r="I19" s="76"/>
    </row>
    <row r="20" spans="1:9" s="87" customFormat="1" ht="15">
      <c r="A20" s="79">
        <f>medidas_sup!A20</f>
        <v>0</v>
      </c>
      <c r="B20" s="76"/>
      <c r="C20" s="76"/>
      <c r="D20" s="76"/>
      <c r="E20" s="76"/>
      <c r="F20" s="82"/>
      <c r="G20" s="82"/>
      <c r="H20" s="76"/>
      <c r="I20" s="76"/>
    </row>
    <row r="21" spans="1:9" s="87" customFormat="1" ht="15">
      <c r="A21" s="79">
        <f>medidas_sup!A21</f>
        <v>0</v>
      </c>
      <c r="B21" s="76"/>
      <c r="C21" s="76"/>
      <c r="D21" s="76"/>
      <c r="E21" s="76"/>
      <c r="F21" s="82"/>
      <c r="G21" s="82"/>
      <c r="H21" s="76"/>
      <c r="I21" s="76"/>
    </row>
    <row r="22" spans="1:9" s="87" customFormat="1" ht="15">
      <c r="A22" s="79">
        <f>medidas_sup!A22</f>
        <v>0</v>
      </c>
      <c r="B22" s="76"/>
      <c r="C22" s="76"/>
      <c r="D22" s="76"/>
      <c r="E22" s="76"/>
      <c r="F22" s="82"/>
      <c r="G22" s="82"/>
      <c r="H22" s="76"/>
      <c r="I22" s="76"/>
    </row>
    <row r="23" spans="1:9" s="87" customFormat="1" ht="15">
      <c r="A23" s="79">
        <f>medidas_sup!A23</f>
        <v>0</v>
      </c>
      <c r="B23" s="76"/>
      <c r="C23" s="76"/>
      <c r="D23" s="76"/>
      <c r="E23" s="76"/>
      <c r="F23" s="82"/>
      <c r="G23" s="82"/>
      <c r="H23" s="76"/>
      <c r="I23" s="76"/>
    </row>
    <row r="24" spans="1:9" s="87" customFormat="1" ht="15">
      <c r="A24" s="79">
        <f>medidas_sup!A24</f>
        <v>0</v>
      </c>
      <c r="B24" s="76"/>
      <c r="C24" s="76"/>
      <c r="D24" s="76"/>
      <c r="E24" s="76"/>
      <c r="F24" s="82"/>
      <c r="G24" s="82"/>
      <c r="H24" s="76"/>
      <c r="I24" s="76"/>
    </row>
    <row r="25" spans="1:9" s="87" customFormat="1" ht="15">
      <c r="A25" s="79">
        <f>medidas_sup!A25</f>
        <v>0</v>
      </c>
      <c r="B25" s="76"/>
      <c r="C25" s="76"/>
      <c r="D25" s="76"/>
      <c r="E25" s="76"/>
      <c r="F25" s="82"/>
      <c r="G25" s="82"/>
      <c r="H25" s="76"/>
      <c r="I25" s="76"/>
    </row>
    <row r="26" spans="1:9" s="87" customFormat="1" ht="15">
      <c r="A26" s="79">
        <f>medidas_sup!A26</f>
        <v>0</v>
      </c>
      <c r="B26" s="76"/>
      <c r="C26" s="76"/>
      <c r="D26" s="76"/>
      <c r="E26" s="76"/>
      <c r="F26" s="82"/>
      <c r="G26" s="82"/>
      <c r="H26" s="76"/>
      <c r="I26" s="76"/>
    </row>
    <row r="27" spans="1:9" s="73" customFormat="1">
      <c r="A27" s="78"/>
      <c r="B27" s="78"/>
      <c r="C27" s="78"/>
      <c r="D27" s="78"/>
      <c r="E27" s="78"/>
      <c r="F27" s="78"/>
      <c r="G27" s="78"/>
      <c r="H27" s="78"/>
      <c r="I27" s="78"/>
    </row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" type="noConversion"/>
  <dataValidations xWindow="757" yWindow="192" count="5">
    <dataValidation allowBlank="1" showInputMessage="1" showErrorMessage="1" prompt="Insira o nome do antropometrista em treinamento" sqref="E5:G5" xr:uid="{00000000-0002-0000-1600-000000000000}"/>
    <dataValidation type="decimal" allowBlank="1" showInputMessage="1" showErrorMessage="1" prompt="Insira a medida de estatura do indivíduo correspondente, em CENTÍMETROS, com UMA casa após a vírgula." sqref="B7:C26" xr:uid="{00000000-0002-0000-16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6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6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600-000004000000}"/>
  </dataValidations>
  <pageMargins left="0.78740157499999996" right="0.78740157499999996" top="0.984251969" bottom="0.984251969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3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3" t="str">
        <f>medidas_sup!A7</f>
        <v>gtreffg</v>
      </c>
      <c r="B7" s="77"/>
      <c r="C7" s="77"/>
      <c r="D7" s="77"/>
      <c r="E7" s="77"/>
      <c r="F7" s="80"/>
      <c r="G7" s="80"/>
      <c r="H7" s="77"/>
      <c r="I7" s="77"/>
    </row>
    <row r="8" spans="1:82" s="87" customFormat="1" ht="15">
      <c r="A8" s="83">
        <f>medidas_sup!A8</f>
        <v>0</v>
      </c>
      <c r="B8" s="77"/>
      <c r="C8" s="77"/>
      <c r="D8" s="77"/>
      <c r="E8" s="77"/>
      <c r="F8" s="80"/>
      <c r="G8" s="80"/>
      <c r="H8" s="77"/>
      <c r="I8" s="77"/>
    </row>
    <row r="9" spans="1:82" s="87" customFormat="1" ht="15">
      <c r="A9" s="83">
        <f>medidas_sup!A9</f>
        <v>0</v>
      </c>
      <c r="B9" s="77"/>
      <c r="C9" s="77"/>
      <c r="D9" s="77"/>
      <c r="E9" s="77"/>
      <c r="F9" s="80"/>
      <c r="G9" s="80"/>
      <c r="H9" s="77"/>
      <c r="I9" s="77"/>
    </row>
    <row r="10" spans="1:82" s="87" customFormat="1" ht="15">
      <c r="A10" s="83">
        <f>medidas_sup!A10</f>
        <v>0</v>
      </c>
      <c r="B10" s="77"/>
      <c r="C10" s="77"/>
      <c r="D10" s="77"/>
      <c r="E10" s="77"/>
      <c r="F10" s="80"/>
      <c r="G10" s="80"/>
      <c r="H10" s="77"/>
      <c r="I10" s="77"/>
    </row>
    <row r="11" spans="1:82" s="87" customFormat="1" ht="15">
      <c r="A11" s="83">
        <f>medidas_sup!A11</f>
        <v>0</v>
      </c>
      <c r="B11" s="77"/>
      <c r="C11" s="77"/>
      <c r="D11" s="77"/>
      <c r="E11" s="77"/>
      <c r="F11" s="80"/>
      <c r="G11" s="80"/>
      <c r="H11" s="77"/>
      <c r="I11" s="77"/>
    </row>
    <row r="12" spans="1:82" s="87" customFormat="1" ht="15">
      <c r="A12" s="83">
        <f>medidas_sup!A12</f>
        <v>0</v>
      </c>
      <c r="B12" s="77"/>
      <c r="C12" s="77"/>
      <c r="D12" s="77"/>
      <c r="E12" s="77"/>
      <c r="F12" s="80"/>
      <c r="G12" s="80"/>
      <c r="H12" s="77"/>
      <c r="I12" s="77"/>
    </row>
    <row r="13" spans="1:82" s="87" customFormat="1" ht="15">
      <c r="A13" s="83">
        <f>medidas_sup!A13</f>
        <v>0</v>
      </c>
      <c r="B13" s="77"/>
      <c r="C13" s="77"/>
      <c r="D13" s="77"/>
      <c r="E13" s="77"/>
      <c r="F13" s="80"/>
      <c r="G13" s="80"/>
      <c r="H13" s="77"/>
      <c r="I13" s="77"/>
    </row>
    <row r="14" spans="1:82" s="87" customFormat="1" ht="15">
      <c r="A14" s="83">
        <f>medidas_sup!A14</f>
        <v>0</v>
      </c>
      <c r="B14" s="77"/>
      <c r="C14" s="77"/>
      <c r="D14" s="77"/>
      <c r="E14" s="77"/>
      <c r="F14" s="80"/>
      <c r="G14" s="80"/>
      <c r="H14" s="77"/>
      <c r="I14" s="77"/>
    </row>
    <row r="15" spans="1:82" s="87" customFormat="1" ht="15">
      <c r="A15" s="83">
        <f>medidas_sup!A15</f>
        <v>0</v>
      </c>
      <c r="B15" s="77"/>
      <c r="C15" s="77"/>
      <c r="D15" s="77"/>
      <c r="E15" s="77"/>
      <c r="F15" s="80"/>
      <c r="G15" s="80"/>
      <c r="H15" s="77"/>
      <c r="I15" s="77"/>
    </row>
    <row r="16" spans="1:82" s="87" customFormat="1" ht="15">
      <c r="A16" s="83">
        <f>medidas_sup!A16</f>
        <v>0</v>
      </c>
      <c r="B16" s="77"/>
      <c r="C16" s="77"/>
      <c r="D16" s="77"/>
      <c r="E16" s="77"/>
      <c r="F16" s="80"/>
      <c r="G16" s="80"/>
      <c r="H16" s="77"/>
      <c r="I16" s="77"/>
    </row>
    <row r="17" spans="1:9" s="87" customFormat="1" ht="15">
      <c r="A17" s="83">
        <f>medidas_sup!A17</f>
        <v>0</v>
      </c>
      <c r="B17" s="76"/>
      <c r="C17" s="76"/>
      <c r="D17" s="76"/>
      <c r="E17" s="76"/>
      <c r="F17" s="82"/>
      <c r="G17" s="82"/>
      <c r="H17" s="76"/>
      <c r="I17" s="76"/>
    </row>
    <row r="18" spans="1:9" s="87" customFormat="1" ht="15">
      <c r="A18" s="83">
        <f>medidas_sup!A18</f>
        <v>0</v>
      </c>
      <c r="B18" s="76"/>
      <c r="C18" s="76"/>
      <c r="D18" s="76"/>
      <c r="E18" s="76"/>
      <c r="F18" s="82"/>
      <c r="G18" s="82"/>
      <c r="H18" s="76"/>
      <c r="I18" s="76"/>
    </row>
    <row r="19" spans="1:9" s="87" customFormat="1" ht="15">
      <c r="A19" s="83">
        <f>medidas_sup!A19</f>
        <v>0</v>
      </c>
      <c r="B19" s="76"/>
      <c r="C19" s="76"/>
      <c r="D19" s="76"/>
      <c r="E19" s="76"/>
      <c r="F19" s="82"/>
      <c r="G19" s="82"/>
      <c r="H19" s="76"/>
      <c r="I19" s="76"/>
    </row>
    <row r="20" spans="1:9" s="87" customFormat="1" ht="15">
      <c r="A20" s="83">
        <f>medidas_sup!A20</f>
        <v>0</v>
      </c>
      <c r="B20" s="76"/>
      <c r="C20" s="76"/>
      <c r="D20" s="76"/>
      <c r="E20" s="76"/>
      <c r="F20" s="82"/>
      <c r="G20" s="82"/>
      <c r="H20" s="76"/>
      <c r="I20" s="76"/>
    </row>
    <row r="21" spans="1:9" s="87" customFormat="1" ht="15">
      <c r="A21" s="83">
        <f>medidas_sup!A21</f>
        <v>0</v>
      </c>
      <c r="B21" s="76"/>
      <c r="C21" s="76"/>
      <c r="D21" s="76"/>
      <c r="E21" s="76"/>
      <c r="F21" s="82"/>
      <c r="G21" s="82"/>
      <c r="H21" s="76"/>
      <c r="I21" s="76"/>
    </row>
    <row r="22" spans="1:9" s="87" customFormat="1" ht="15">
      <c r="A22" s="83">
        <f>medidas_sup!A22</f>
        <v>0</v>
      </c>
      <c r="B22" s="76"/>
      <c r="C22" s="76"/>
      <c r="D22" s="76"/>
      <c r="E22" s="76"/>
      <c r="F22" s="82"/>
      <c r="G22" s="82"/>
      <c r="H22" s="76"/>
      <c r="I22" s="76"/>
    </row>
    <row r="23" spans="1:9" s="87" customFormat="1" ht="15">
      <c r="A23" s="83">
        <f>medidas_sup!A23</f>
        <v>0</v>
      </c>
      <c r="B23" s="76"/>
      <c r="C23" s="76"/>
      <c r="D23" s="76"/>
      <c r="E23" s="76"/>
      <c r="F23" s="82"/>
      <c r="G23" s="82"/>
      <c r="H23" s="76"/>
      <c r="I23" s="76"/>
    </row>
    <row r="24" spans="1:9" s="87" customFormat="1" ht="15">
      <c r="A24" s="83">
        <f>medidas_sup!A24</f>
        <v>0</v>
      </c>
      <c r="B24" s="76"/>
      <c r="C24" s="76"/>
      <c r="D24" s="76"/>
      <c r="E24" s="76"/>
      <c r="F24" s="82"/>
      <c r="G24" s="82"/>
      <c r="H24" s="76"/>
      <c r="I24" s="76"/>
    </row>
    <row r="25" spans="1:9" s="87" customFormat="1" ht="15">
      <c r="A25" s="83">
        <f>medidas_sup!A25</f>
        <v>0</v>
      </c>
      <c r="B25" s="76"/>
      <c r="C25" s="76"/>
      <c r="D25" s="76"/>
      <c r="E25" s="76"/>
      <c r="F25" s="82"/>
      <c r="G25" s="82"/>
      <c r="H25" s="76"/>
      <c r="I25" s="76"/>
    </row>
    <row r="26" spans="1:9" s="87" customFormat="1" ht="15">
      <c r="A26" s="83">
        <f>medidas_sup!A26</f>
        <v>0</v>
      </c>
      <c r="B26" s="76"/>
      <c r="C26" s="76"/>
      <c r="D26" s="76"/>
      <c r="E26" s="76"/>
      <c r="F26" s="82"/>
      <c r="G26" s="82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>
      <c r="D31" s="73" t="s">
        <v>26</v>
      </c>
    </row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xWindow="758" yWindow="192" count="5">
    <dataValidation type="decimal" allowBlank="1" showInputMessage="1" showErrorMessage="1" prompt="Insira a medida de estatura do indivíduo correspondente, em CENTÍMETROS, com UMA casa após a vírgula." sqref="B7:C26" xr:uid="{00000000-0002-0000-1700-000000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700-000001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700-000002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700-000003000000}"/>
    <dataValidation allowBlank="1" showInputMessage="1" showErrorMessage="1" prompt="Insira o nome do antropometrista em treinamento" sqref="E5:G5" xr:uid="{00000000-0002-0000-17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4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0"/>
      <c r="G7" s="80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0"/>
      <c r="G8" s="80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0"/>
      <c r="G9" s="80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0"/>
      <c r="G10" s="80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0"/>
      <c r="G11" s="80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0"/>
      <c r="G12" s="80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0"/>
      <c r="G13" s="80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0"/>
      <c r="G14" s="80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0"/>
      <c r="G15" s="80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0"/>
      <c r="G16" s="80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82"/>
      <c r="G17" s="82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82"/>
      <c r="G18" s="82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82"/>
      <c r="G19" s="82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82"/>
      <c r="G20" s="82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82"/>
      <c r="G21" s="82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82"/>
      <c r="G22" s="82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82"/>
      <c r="G23" s="82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82"/>
      <c r="G24" s="82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82"/>
      <c r="G25" s="82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82"/>
      <c r="G26" s="82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>
      <c r="F32" s="78"/>
    </row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type="decimal" allowBlank="1" showInputMessage="1" showErrorMessage="1" prompt="Insira a medida de estatura do indivíduo correspondente, em CENTÍMETROS, com UMA casa após a vírgula." sqref="B7:C26" xr:uid="{00000000-0002-0000-1800-000000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800-000001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800-000002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800-000003000000}"/>
    <dataValidation allowBlank="1" showInputMessage="1" showErrorMessage="1" prompt="Insira o nome do antropometrista em treinamento" sqref="E5:G5" xr:uid="{00000000-0002-0000-1800-000004000000}"/>
  </dataValidation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5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900-000000000000}"/>
    <dataValidation type="decimal" allowBlank="1" showInputMessage="1" showErrorMessage="1" prompt="Insira a medida de estatura do indivíduo correspondente, em CENTÍMETROS, com UMA casa após a vírgula." sqref="B7:C26" xr:uid="{00000000-0002-0000-19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9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9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9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6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A00-000000000000}"/>
    <dataValidation type="decimal" allowBlank="1" showInputMessage="1" showErrorMessage="1" prompt="Insira a medida de estatura do indivíduo correspondente, em CENTÍMETROS, com UMA casa após a vírgula." sqref="B7:C26" xr:uid="{00000000-0002-0000-1A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A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A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A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7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B00-000000000000}"/>
    <dataValidation type="decimal" allowBlank="1" showInputMessage="1" showErrorMessage="1" prompt="Insira a medida de estatura do indivíduo correspondente, em CENTÍMETROS, com UMA casa após a vírgula." sqref="B7:C26" xr:uid="{00000000-0002-0000-1B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B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B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B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3"/>
      <c r="F5" s="104"/>
      <c r="G5" s="105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C00-000000000000}"/>
    <dataValidation type="decimal" allowBlank="1" showInputMessage="1" showErrorMessage="1" prompt="Insira a medida de estatura do indivíduo correspondente, em CENTÍMETROS, com UMA casa após a vírgula." sqref="B7:C26" xr:uid="{00000000-0002-0000-1C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C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7" xr:uid="{00000000-0002-0000-1C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C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/>
  <dimension ref="A1"/>
  <sheetViews>
    <sheetView workbookViewId="0"/>
  </sheetViews>
  <sheetFormatPr defaultRowHeight="12.75"/>
  <cols>
    <col min="1" max="16384" width="9.140625" style="68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D00-000000000000}"/>
    <dataValidation type="decimal" allowBlank="1" showInputMessage="1" showErrorMessage="1" prompt="Insira a medida de estatura do indivíduo correspondente, em CENTÍMETROS, com UMA casa após a vírgula." sqref="B7:C26" xr:uid="{00000000-0002-0000-1D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D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D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D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E00-000000000000}"/>
    <dataValidation type="decimal" allowBlank="1" showInputMessage="1" showErrorMessage="1" prompt="Insira a medida de estatura do indivíduo correspondente, em CENTÍMETROS, com UMA casa após a vírgula." sqref="B7:C26" xr:uid="{00000000-0002-0000-1E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E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E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E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5:CD1115"/>
  <sheetViews>
    <sheetView showZeros="0" workbookViewId="0">
      <selection activeCell="E5" sqref="E5:G5"/>
    </sheetView>
  </sheetViews>
  <sheetFormatPr defaultRowHeight="12.75"/>
  <cols>
    <col min="1" max="1" width="18.7109375" style="67" customWidth="1"/>
    <col min="2" max="7" width="10.7109375" style="72" customWidth="1"/>
    <col min="8" max="8" width="10.7109375" style="67" customWidth="1"/>
    <col min="9" max="9" width="10.7109375" style="72" customWidth="1"/>
    <col min="10" max="82" width="9.140625" style="72" customWidth="1"/>
    <col min="83" max="16384" width="9.140625" style="67"/>
  </cols>
  <sheetData>
    <row r="5" spans="1:82" s="85" customFormat="1" ht="16.5">
      <c r="B5" s="101" t="s">
        <v>24</v>
      </c>
      <c r="C5" s="101"/>
      <c r="D5" s="101"/>
      <c r="E5" s="102"/>
      <c r="F5" s="102"/>
      <c r="G5" s="102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</row>
    <row r="6" spans="1:82" s="87" customFormat="1" ht="16.5">
      <c r="A6" s="88" t="s">
        <v>14</v>
      </c>
      <c r="B6" s="88" t="s">
        <v>15</v>
      </c>
      <c r="C6" s="88" t="s">
        <v>16</v>
      </c>
      <c r="D6" s="88" t="s">
        <v>17</v>
      </c>
      <c r="E6" s="88" t="s">
        <v>18</v>
      </c>
      <c r="F6" s="88" t="s">
        <v>19</v>
      </c>
      <c r="G6" s="88" t="s">
        <v>20</v>
      </c>
      <c r="H6" s="88" t="s">
        <v>25</v>
      </c>
      <c r="I6" s="88" t="s">
        <v>25</v>
      </c>
    </row>
    <row r="7" spans="1:82" s="87" customFormat="1" ht="15">
      <c r="A7" s="84" t="str">
        <f>medidas_sup!A7</f>
        <v>gtreffg</v>
      </c>
      <c r="B7" s="77"/>
      <c r="C7" s="77"/>
      <c r="D7" s="77"/>
      <c r="E7" s="77"/>
      <c r="F7" s="89"/>
      <c r="G7" s="89"/>
      <c r="H7" s="77"/>
      <c r="I7" s="77"/>
    </row>
    <row r="8" spans="1:82" s="87" customFormat="1" ht="15">
      <c r="A8" s="84">
        <f>medidas_sup!A8</f>
        <v>0</v>
      </c>
      <c r="B8" s="77"/>
      <c r="C8" s="77"/>
      <c r="D8" s="77"/>
      <c r="E8" s="77"/>
      <c r="F8" s="89"/>
      <c r="G8" s="89"/>
      <c r="H8" s="77"/>
      <c r="I8" s="77"/>
    </row>
    <row r="9" spans="1:82" s="87" customFormat="1" ht="15">
      <c r="A9" s="84">
        <f>medidas_sup!A9</f>
        <v>0</v>
      </c>
      <c r="B9" s="77"/>
      <c r="C9" s="77"/>
      <c r="D9" s="77"/>
      <c r="E9" s="77"/>
      <c r="F9" s="89"/>
      <c r="G9" s="89"/>
      <c r="H9" s="77"/>
      <c r="I9" s="77"/>
    </row>
    <row r="10" spans="1:82" s="87" customFormat="1" ht="15">
      <c r="A10" s="84">
        <f>medidas_sup!A10</f>
        <v>0</v>
      </c>
      <c r="B10" s="77"/>
      <c r="C10" s="77"/>
      <c r="D10" s="77"/>
      <c r="E10" s="77"/>
      <c r="F10" s="89"/>
      <c r="G10" s="89"/>
      <c r="H10" s="77"/>
      <c r="I10" s="77"/>
    </row>
    <row r="11" spans="1:82" s="87" customFormat="1" ht="15">
      <c r="A11" s="84">
        <f>medidas_sup!A11</f>
        <v>0</v>
      </c>
      <c r="B11" s="77"/>
      <c r="C11" s="77"/>
      <c r="D11" s="77"/>
      <c r="E11" s="77"/>
      <c r="F11" s="89"/>
      <c r="G11" s="89"/>
      <c r="H11" s="77"/>
      <c r="I11" s="77"/>
    </row>
    <row r="12" spans="1:82" s="87" customFormat="1" ht="15">
      <c r="A12" s="84">
        <f>medidas_sup!A12</f>
        <v>0</v>
      </c>
      <c r="B12" s="77"/>
      <c r="C12" s="77"/>
      <c r="D12" s="77"/>
      <c r="E12" s="77"/>
      <c r="F12" s="89"/>
      <c r="G12" s="89"/>
      <c r="H12" s="77"/>
      <c r="I12" s="77"/>
    </row>
    <row r="13" spans="1:82" s="87" customFormat="1" ht="15">
      <c r="A13" s="84">
        <f>medidas_sup!A13</f>
        <v>0</v>
      </c>
      <c r="B13" s="77"/>
      <c r="C13" s="77"/>
      <c r="D13" s="77"/>
      <c r="E13" s="77"/>
      <c r="F13" s="89"/>
      <c r="G13" s="89"/>
      <c r="H13" s="77"/>
      <c r="I13" s="77"/>
    </row>
    <row r="14" spans="1:82" s="87" customFormat="1" ht="15">
      <c r="A14" s="84">
        <f>medidas_sup!A14</f>
        <v>0</v>
      </c>
      <c r="B14" s="77"/>
      <c r="C14" s="77"/>
      <c r="D14" s="77"/>
      <c r="E14" s="77"/>
      <c r="F14" s="89"/>
      <c r="G14" s="89"/>
      <c r="H14" s="77"/>
      <c r="I14" s="77"/>
    </row>
    <row r="15" spans="1:82" s="87" customFormat="1" ht="15">
      <c r="A15" s="84">
        <f>medidas_sup!A15</f>
        <v>0</v>
      </c>
      <c r="B15" s="77"/>
      <c r="C15" s="77"/>
      <c r="D15" s="77"/>
      <c r="E15" s="77"/>
      <c r="F15" s="89"/>
      <c r="G15" s="89"/>
      <c r="H15" s="77"/>
      <c r="I15" s="77"/>
    </row>
    <row r="16" spans="1:82" s="87" customFormat="1" ht="15">
      <c r="A16" s="84">
        <f>medidas_sup!A16</f>
        <v>0</v>
      </c>
      <c r="B16" s="77"/>
      <c r="C16" s="77"/>
      <c r="D16" s="77"/>
      <c r="E16" s="77"/>
      <c r="F16" s="89"/>
      <c r="G16" s="89"/>
      <c r="H16" s="77"/>
      <c r="I16" s="77"/>
    </row>
    <row r="17" spans="1:9" s="87" customFormat="1" ht="15">
      <c r="A17" s="84">
        <f>medidas_sup!A17</f>
        <v>0</v>
      </c>
      <c r="B17" s="76"/>
      <c r="C17" s="76"/>
      <c r="D17" s="76"/>
      <c r="E17" s="76"/>
      <c r="F17" s="76"/>
      <c r="G17" s="76"/>
      <c r="H17" s="76"/>
      <c r="I17" s="76"/>
    </row>
    <row r="18" spans="1:9" s="87" customFormat="1" ht="15">
      <c r="A18" s="84">
        <f>medidas_sup!A18</f>
        <v>0</v>
      </c>
      <c r="B18" s="76"/>
      <c r="C18" s="76"/>
      <c r="D18" s="76"/>
      <c r="E18" s="76"/>
      <c r="F18" s="76"/>
      <c r="G18" s="76"/>
      <c r="H18" s="76"/>
      <c r="I18" s="76"/>
    </row>
    <row r="19" spans="1:9" s="87" customFormat="1" ht="15">
      <c r="A19" s="84">
        <f>medidas_sup!A19</f>
        <v>0</v>
      </c>
      <c r="B19" s="76"/>
      <c r="C19" s="76"/>
      <c r="D19" s="76"/>
      <c r="E19" s="76"/>
      <c r="F19" s="76"/>
      <c r="G19" s="76"/>
      <c r="H19" s="76"/>
      <c r="I19" s="76"/>
    </row>
    <row r="20" spans="1:9" s="87" customFormat="1" ht="15">
      <c r="A20" s="84">
        <f>medidas_sup!A20</f>
        <v>0</v>
      </c>
      <c r="B20" s="76"/>
      <c r="C20" s="76"/>
      <c r="D20" s="76"/>
      <c r="E20" s="76"/>
      <c r="F20" s="76"/>
      <c r="G20" s="76"/>
      <c r="H20" s="76"/>
      <c r="I20" s="76"/>
    </row>
    <row r="21" spans="1:9" s="87" customFormat="1" ht="15">
      <c r="A21" s="84">
        <f>medidas_sup!A21</f>
        <v>0</v>
      </c>
      <c r="B21" s="76"/>
      <c r="C21" s="76"/>
      <c r="D21" s="76"/>
      <c r="E21" s="76"/>
      <c r="F21" s="76"/>
      <c r="G21" s="76"/>
      <c r="H21" s="76"/>
      <c r="I21" s="76"/>
    </row>
    <row r="22" spans="1:9" s="87" customFormat="1" ht="15">
      <c r="A22" s="84">
        <f>medidas_sup!A22</f>
        <v>0</v>
      </c>
      <c r="B22" s="76"/>
      <c r="C22" s="76"/>
      <c r="D22" s="76"/>
      <c r="E22" s="76"/>
      <c r="F22" s="76"/>
      <c r="G22" s="76"/>
      <c r="H22" s="76"/>
      <c r="I22" s="76"/>
    </row>
    <row r="23" spans="1:9" s="87" customFormat="1" ht="15">
      <c r="A23" s="84">
        <f>medidas_sup!A23</f>
        <v>0</v>
      </c>
      <c r="B23" s="76"/>
      <c r="C23" s="76"/>
      <c r="D23" s="76"/>
      <c r="E23" s="76"/>
      <c r="F23" s="76"/>
      <c r="G23" s="76"/>
      <c r="H23" s="76"/>
      <c r="I23" s="76"/>
    </row>
    <row r="24" spans="1:9" s="87" customFormat="1" ht="15">
      <c r="A24" s="84">
        <f>medidas_sup!A24</f>
        <v>0</v>
      </c>
      <c r="B24" s="76"/>
      <c r="C24" s="76"/>
      <c r="D24" s="76"/>
      <c r="E24" s="76"/>
      <c r="F24" s="76"/>
      <c r="G24" s="76"/>
      <c r="H24" s="76"/>
      <c r="I24" s="76"/>
    </row>
    <row r="25" spans="1:9" s="87" customFormat="1" ht="15">
      <c r="A25" s="84">
        <f>medidas_sup!A25</f>
        <v>0</v>
      </c>
      <c r="B25" s="76"/>
      <c r="C25" s="76"/>
      <c r="D25" s="76"/>
      <c r="E25" s="76"/>
      <c r="F25" s="76"/>
      <c r="G25" s="76"/>
      <c r="H25" s="76"/>
      <c r="I25" s="76"/>
    </row>
    <row r="26" spans="1:9" s="87" customFormat="1" ht="15">
      <c r="A26" s="84">
        <f>medidas_sup!A26</f>
        <v>0</v>
      </c>
      <c r="B26" s="76"/>
      <c r="C26" s="76"/>
      <c r="D26" s="76"/>
      <c r="E26" s="76"/>
      <c r="F26" s="76"/>
      <c r="G26" s="76"/>
      <c r="H26" s="76"/>
      <c r="I26" s="76"/>
    </row>
    <row r="27" spans="1:9" s="73" customFormat="1"/>
    <row r="28" spans="1:9" s="73" customFormat="1"/>
    <row r="29" spans="1:9" s="73" customFormat="1"/>
    <row r="30" spans="1:9" s="73" customFormat="1"/>
    <row r="31" spans="1:9" s="73" customFormat="1"/>
    <row r="32" spans="1:9" s="73" customFormat="1"/>
    <row r="33" s="73" customFormat="1"/>
    <row r="34" s="73" customFormat="1"/>
    <row r="35" s="73" customFormat="1"/>
    <row r="36" s="73" customFormat="1"/>
    <row r="37" s="73" customFormat="1"/>
    <row r="38" s="73" customFormat="1"/>
    <row r="39" s="73" customFormat="1"/>
    <row r="40" s="73" customFormat="1"/>
    <row r="41" s="73" customFormat="1"/>
    <row r="42" s="73" customFormat="1"/>
    <row r="43" s="73" customFormat="1"/>
    <row r="44" s="73" customFormat="1"/>
    <row r="45" s="73" customFormat="1"/>
    <row r="46" s="73" customFormat="1"/>
    <row r="47" s="73" customFormat="1"/>
    <row r="48" s="73" customFormat="1"/>
    <row r="49" s="73" customFormat="1"/>
    <row r="50" s="73" customFormat="1"/>
    <row r="51" s="73" customFormat="1"/>
    <row r="52" s="73" customFormat="1"/>
    <row r="53" s="73" customFormat="1"/>
    <row r="54" s="73" customFormat="1"/>
    <row r="55" s="73" customFormat="1"/>
    <row r="56" s="73" customFormat="1"/>
    <row r="57" s="73" customFormat="1"/>
    <row r="58" s="73" customFormat="1"/>
    <row r="59" s="73" customFormat="1"/>
    <row r="60" s="73" customFormat="1"/>
    <row r="61" s="73" customFormat="1"/>
    <row r="62" s="73" customFormat="1"/>
    <row r="63" s="73" customFormat="1"/>
    <row r="64" s="73" customFormat="1"/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  <row r="636" s="73" customFormat="1"/>
    <row r="637" s="73" customFormat="1"/>
    <row r="638" s="73" customFormat="1"/>
    <row r="639" s="73" customFormat="1"/>
    <row r="640" s="73" customFormat="1"/>
    <row r="641" s="73" customFormat="1"/>
    <row r="642" s="73" customFormat="1"/>
    <row r="643" s="73" customFormat="1"/>
    <row r="644" s="73" customFormat="1"/>
    <row r="645" s="73" customFormat="1"/>
    <row r="646" s="73" customFormat="1"/>
    <row r="647" s="73" customFormat="1"/>
    <row r="648" s="73" customFormat="1"/>
    <row r="649" s="73" customFormat="1"/>
    <row r="650" s="73" customFormat="1"/>
    <row r="651" s="73" customFormat="1"/>
    <row r="652" s="73" customFormat="1"/>
    <row r="653" s="73" customFormat="1"/>
    <row r="654" s="73" customFormat="1"/>
    <row r="655" s="73" customFormat="1"/>
    <row r="656" s="73" customFormat="1"/>
    <row r="657" s="73" customFormat="1"/>
    <row r="658" s="73" customFormat="1"/>
    <row r="659" s="73" customFormat="1"/>
    <row r="660" s="73" customFormat="1"/>
    <row r="661" s="73" customFormat="1"/>
    <row r="662" s="73" customFormat="1"/>
    <row r="663" s="73" customFormat="1"/>
    <row r="664" s="73" customFormat="1"/>
    <row r="665" s="73" customFormat="1"/>
    <row r="666" s="73" customFormat="1"/>
    <row r="667" s="73" customFormat="1"/>
    <row r="668" s="73" customFormat="1"/>
    <row r="669" s="73" customFormat="1"/>
    <row r="670" s="73" customFormat="1"/>
    <row r="671" s="73" customFormat="1"/>
    <row r="672" s="73" customFormat="1"/>
    <row r="673" s="73" customFormat="1"/>
    <row r="674" s="73" customFormat="1"/>
    <row r="675" s="73" customFormat="1"/>
    <row r="676" s="73" customFormat="1"/>
    <row r="677" s="73" customFormat="1"/>
    <row r="678" s="73" customFormat="1"/>
    <row r="679" s="73" customFormat="1"/>
    <row r="680" s="73" customFormat="1"/>
    <row r="681" s="73" customFormat="1"/>
    <row r="682" s="73" customFormat="1"/>
    <row r="683" s="73" customFormat="1"/>
    <row r="684" s="73" customFormat="1"/>
    <row r="685" s="73" customFormat="1"/>
    <row r="686" s="73" customFormat="1"/>
    <row r="687" s="73" customFormat="1"/>
    <row r="688" s="73" customFormat="1"/>
    <row r="689" s="73" customFormat="1"/>
    <row r="690" s="73" customFormat="1"/>
    <row r="691" s="73" customFormat="1"/>
    <row r="692" s="73" customFormat="1"/>
    <row r="693" s="73" customFormat="1"/>
    <row r="694" s="73" customFormat="1"/>
    <row r="695" s="73" customFormat="1"/>
    <row r="696" s="73" customFormat="1"/>
    <row r="697" s="73" customFormat="1"/>
    <row r="698" s="73" customFormat="1"/>
    <row r="699" s="73" customFormat="1"/>
    <row r="700" s="73" customFormat="1"/>
    <row r="701" s="73" customFormat="1"/>
    <row r="702" s="73" customFormat="1"/>
    <row r="703" s="73" customFormat="1"/>
    <row r="704" s="73" customFormat="1"/>
    <row r="705" s="73" customFormat="1"/>
    <row r="706" s="73" customFormat="1"/>
    <row r="707" s="73" customFormat="1"/>
    <row r="708" s="73" customFormat="1"/>
    <row r="709" s="73" customFormat="1"/>
    <row r="710" s="73" customFormat="1"/>
    <row r="711" s="73" customFormat="1"/>
    <row r="712" s="73" customFormat="1"/>
    <row r="713" s="73" customFormat="1"/>
    <row r="714" s="73" customFormat="1"/>
    <row r="715" s="73" customFormat="1"/>
    <row r="716" s="73" customFormat="1"/>
    <row r="717" s="73" customFormat="1"/>
    <row r="718" s="73" customFormat="1"/>
    <row r="719" s="73" customFormat="1"/>
    <row r="720" s="73" customFormat="1"/>
    <row r="721" s="73" customFormat="1"/>
    <row r="722" s="73" customFormat="1"/>
    <row r="723" s="73" customFormat="1"/>
    <row r="724" s="73" customFormat="1"/>
    <row r="725" s="73" customFormat="1"/>
    <row r="726" s="73" customFormat="1"/>
    <row r="727" s="73" customFormat="1"/>
    <row r="728" s="73" customFormat="1"/>
    <row r="729" s="73" customFormat="1"/>
    <row r="730" s="73" customFormat="1"/>
    <row r="731" s="73" customFormat="1"/>
    <row r="732" s="73" customFormat="1"/>
    <row r="733" s="73" customFormat="1"/>
    <row r="734" s="73" customFormat="1"/>
    <row r="735" s="73" customFormat="1"/>
    <row r="736" s="73" customFormat="1"/>
    <row r="737" s="73" customFormat="1"/>
    <row r="738" s="73" customFormat="1"/>
    <row r="739" s="73" customFormat="1"/>
    <row r="740" s="73" customFormat="1"/>
    <row r="741" s="73" customFormat="1"/>
    <row r="742" s="73" customFormat="1"/>
    <row r="743" s="73" customFormat="1"/>
    <row r="744" s="73" customFormat="1"/>
    <row r="745" s="73" customFormat="1"/>
    <row r="746" s="73" customFormat="1"/>
    <row r="747" s="73" customFormat="1"/>
    <row r="748" s="73" customFormat="1"/>
    <row r="749" s="73" customFormat="1"/>
    <row r="750" s="73" customFormat="1"/>
    <row r="751" s="73" customFormat="1"/>
    <row r="752" s="73" customFormat="1"/>
    <row r="753" s="73" customFormat="1"/>
    <row r="754" s="73" customFormat="1"/>
    <row r="755" s="73" customFormat="1"/>
    <row r="756" s="73" customFormat="1"/>
    <row r="757" s="73" customFormat="1"/>
    <row r="758" s="73" customFormat="1"/>
    <row r="759" s="73" customFormat="1"/>
    <row r="760" s="73" customFormat="1"/>
    <row r="761" s="73" customFormat="1"/>
    <row r="762" s="73" customFormat="1"/>
    <row r="763" s="73" customFormat="1"/>
    <row r="764" s="73" customFormat="1"/>
    <row r="765" s="73" customFormat="1"/>
    <row r="766" s="73" customFormat="1"/>
    <row r="767" s="73" customFormat="1"/>
    <row r="768" s="73" customFormat="1"/>
    <row r="769" s="73" customFormat="1"/>
    <row r="770" s="73" customFormat="1"/>
    <row r="771" s="73" customFormat="1"/>
    <row r="772" s="73" customFormat="1"/>
    <row r="773" s="73" customFormat="1"/>
    <row r="774" s="73" customFormat="1"/>
    <row r="775" s="73" customFormat="1"/>
    <row r="776" s="73" customFormat="1"/>
    <row r="777" s="73" customFormat="1"/>
    <row r="778" s="73" customFormat="1"/>
    <row r="779" s="73" customFormat="1"/>
    <row r="780" s="73" customFormat="1"/>
    <row r="781" s="73" customFormat="1"/>
    <row r="782" s="73" customFormat="1"/>
    <row r="783" s="73" customFormat="1"/>
    <row r="784" s="73" customFormat="1"/>
    <row r="785" s="73" customFormat="1"/>
    <row r="786" s="73" customFormat="1"/>
    <row r="787" s="73" customFormat="1"/>
    <row r="788" s="73" customFormat="1"/>
    <row r="789" s="73" customFormat="1"/>
    <row r="790" s="73" customFormat="1"/>
    <row r="791" s="73" customFormat="1"/>
    <row r="792" s="73" customFormat="1"/>
    <row r="793" s="73" customFormat="1"/>
    <row r="794" s="73" customFormat="1"/>
    <row r="795" s="73" customFormat="1"/>
    <row r="796" s="73" customFormat="1"/>
    <row r="797" s="73" customFormat="1"/>
    <row r="798" s="73" customFormat="1"/>
    <row r="799" s="73" customFormat="1"/>
    <row r="800" s="73" customFormat="1"/>
    <row r="801" s="73" customFormat="1"/>
    <row r="802" s="73" customFormat="1"/>
    <row r="803" s="73" customFormat="1"/>
    <row r="804" s="73" customFormat="1"/>
    <row r="805" s="73" customFormat="1"/>
    <row r="806" s="73" customFormat="1"/>
    <row r="807" s="73" customFormat="1"/>
    <row r="808" s="73" customFormat="1"/>
    <row r="809" s="73" customFormat="1"/>
    <row r="810" s="73" customFormat="1"/>
    <row r="811" s="73" customFormat="1"/>
    <row r="812" s="73" customFormat="1"/>
    <row r="813" s="73" customFormat="1"/>
    <row r="814" s="73" customFormat="1"/>
    <row r="815" s="73" customFormat="1"/>
    <row r="816" s="73" customFormat="1"/>
    <row r="817" s="73" customFormat="1"/>
    <row r="818" s="73" customFormat="1"/>
    <row r="819" s="73" customFormat="1"/>
    <row r="820" s="73" customFormat="1"/>
    <row r="821" s="73" customFormat="1"/>
    <row r="822" s="73" customFormat="1"/>
    <row r="823" s="73" customFormat="1"/>
    <row r="824" s="73" customFormat="1"/>
    <row r="825" s="73" customFormat="1"/>
    <row r="826" s="73" customFormat="1"/>
    <row r="827" s="73" customFormat="1"/>
    <row r="828" s="73" customFormat="1"/>
    <row r="829" s="73" customFormat="1"/>
    <row r="830" s="73" customFormat="1"/>
    <row r="831" s="73" customFormat="1"/>
    <row r="832" s="73" customFormat="1"/>
    <row r="833" s="73" customFormat="1"/>
    <row r="834" s="73" customFormat="1"/>
    <row r="835" s="73" customFormat="1"/>
    <row r="836" s="73" customFormat="1"/>
    <row r="837" s="73" customFormat="1"/>
    <row r="838" s="73" customFormat="1"/>
    <row r="839" s="73" customFormat="1"/>
    <row r="840" s="73" customFormat="1"/>
    <row r="841" s="73" customFormat="1"/>
    <row r="842" s="73" customFormat="1"/>
    <row r="843" s="73" customFormat="1"/>
    <row r="844" s="73" customFormat="1"/>
    <row r="845" s="73" customFormat="1"/>
    <row r="846" s="73" customFormat="1"/>
    <row r="847" s="73" customFormat="1"/>
    <row r="848" s="73" customFormat="1"/>
    <row r="849" s="73" customFormat="1"/>
    <row r="850" s="73" customFormat="1"/>
    <row r="851" s="73" customFormat="1"/>
    <row r="852" s="73" customFormat="1"/>
    <row r="853" s="73" customFormat="1"/>
    <row r="854" s="73" customFormat="1"/>
    <row r="855" s="73" customFormat="1"/>
    <row r="856" s="73" customFormat="1"/>
    <row r="857" s="73" customFormat="1"/>
    <row r="858" s="73" customFormat="1"/>
    <row r="859" s="73" customFormat="1"/>
    <row r="860" s="73" customFormat="1"/>
    <row r="861" s="73" customFormat="1"/>
    <row r="862" s="73" customFormat="1"/>
    <row r="863" s="73" customFormat="1"/>
    <row r="864" s="73" customFormat="1"/>
    <row r="865" s="73" customFormat="1"/>
    <row r="866" s="73" customFormat="1"/>
    <row r="867" s="73" customFormat="1"/>
    <row r="868" s="73" customFormat="1"/>
    <row r="869" s="73" customFormat="1"/>
    <row r="870" s="73" customFormat="1"/>
    <row r="871" s="73" customFormat="1"/>
    <row r="872" s="73" customFormat="1"/>
    <row r="873" s="73" customFormat="1"/>
    <row r="874" s="73" customFormat="1"/>
    <row r="875" s="73" customFormat="1"/>
    <row r="876" s="73" customFormat="1"/>
    <row r="877" s="73" customFormat="1"/>
    <row r="878" s="73" customFormat="1"/>
    <row r="879" s="73" customFormat="1"/>
    <row r="880" s="73" customFormat="1"/>
    <row r="881" s="73" customFormat="1"/>
    <row r="882" s="73" customFormat="1"/>
    <row r="883" s="73" customFormat="1"/>
    <row r="884" s="73" customFormat="1"/>
    <row r="885" s="73" customFormat="1"/>
    <row r="886" s="73" customFormat="1"/>
    <row r="887" s="73" customFormat="1"/>
    <row r="888" s="73" customFormat="1"/>
    <row r="889" s="73" customFormat="1"/>
    <row r="890" s="73" customFormat="1"/>
    <row r="891" s="73" customFormat="1"/>
    <row r="892" s="73" customFormat="1"/>
    <row r="893" s="73" customFormat="1"/>
    <row r="894" s="73" customFormat="1"/>
    <row r="895" s="73" customFormat="1"/>
    <row r="896" s="73" customFormat="1"/>
    <row r="897" s="73" customFormat="1"/>
    <row r="898" s="73" customFormat="1"/>
    <row r="899" s="73" customFormat="1"/>
    <row r="900" s="73" customFormat="1"/>
    <row r="901" s="73" customFormat="1"/>
    <row r="902" s="73" customFormat="1"/>
    <row r="903" s="73" customFormat="1"/>
    <row r="904" s="73" customFormat="1"/>
    <row r="905" s="73" customFormat="1"/>
    <row r="906" s="73" customFormat="1"/>
    <row r="907" s="73" customFormat="1"/>
    <row r="908" s="73" customFormat="1"/>
    <row r="909" s="73" customFormat="1"/>
    <row r="910" s="73" customFormat="1"/>
    <row r="911" s="73" customFormat="1"/>
    <row r="912" s="73" customFormat="1"/>
    <row r="913" s="73" customFormat="1"/>
    <row r="914" s="73" customFormat="1"/>
    <row r="915" s="73" customFormat="1"/>
    <row r="916" s="73" customFormat="1"/>
    <row r="917" s="73" customFormat="1"/>
    <row r="918" s="73" customFormat="1"/>
    <row r="919" s="73" customFormat="1"/>
    <row r="920" s="73" customFormat="1"/>
    <row r="921" s="73" customFormat="1"/>
    <row r="922" s="73" customFormat="1"/>
    <row r="923" s="73" customFormat="1"/>
    <row r="924" s="73" customFormat="1"/>
    <row r="925" s="73" customFormat="1"/>
    <row r="926" s="73" customFormat="1"/>
    <row r="927" s="73" customFormat="1"/>
    <row r="928" s="73" customFormat="1"/>
    <row r="929" s="73" customFormat="1"/>
    <row r="930" s="73" customFormat="1"/>
    <row r="931" s="73" customFormat="1"/>
    <row r="932" s="73" customFormat="1"/>
    <row r="933" s="73" customFormat="1"/>
    <row r="934" s="73" customFormat="1"/>
    <row r="935" s="73" customFormat="1"/>
    <row r="936" s="73" customFormat="1"/>
    <row r="937" s="73" customFormat="1"/>
    <row r="938" s="73" customFormat="1"/>
    <row r="939" s="73" customFormat="1"/>
    <row r="940" s="73" customFormat="1"/>
    <row r="941" s="73" customFormat="1"/>
    <row r="942" s="73" customFormat="1"/>
    <row r="943" s="73" customFormat="1"/>
    <row r="944" s="73" customFormat="1"/>
    <row r="945" s="73" customFormat="1"/>
    <row r="946" s="73" customFormat="1"/>
    <row r="947" s="73" customFormat="1"/>
    <row r="948" s="73" customFormat="1"/>
    <row r="949" s="73" customFormat="1"/>
    <row r="950" s="73" customFormat="1"/>
    <row r="951" s="73" customFormat="1"/>
    <row r="952" s="73" customFormat="1"/>
    <row r="953" s="73" customFormat="1"/>
    <row r="954" s="73" customFormat="1"/>
    <row r="955" s="73" customFormat="1"/>
    <row r="956" s="73" customFormat="1"/>
    <row r="957" s="73" customFormat="1"/>
    <row r="958" s="73" customFormat="1"/>
    <row r="959" s="73" customFormat="1"/>
    <row r="960" s="73" customFormat="1"/>
    <row r="961" s="73" customFormat="1"/>
    <row r="962" s="73" customFormat="1"/>
    <row r="963" s="73" customFormat="1"/>
    <row r="964" s="73" customFormat="1"/>
    <row r="965" s="73" customFormat="1"/>
    <row r="966" s="73" customFormat="1"/>
    <row r="967" s="73" customFormat="1"/>
    <row r="968" s="73" customFormat="1"/>
    <row r="969" s="73" customFormat="1"/>
    <row r="970" s="73" customFormat="1"/>
    <row r="971" s="73" customFormat="1"/>
    <row r="972" s="73" customFormat="1"/>
    <row r="973" s="73" customFormat="1"/>
    <row r="974" s="73" customFormat="1"/>
    <row r="975" s="73" customFormat="1"/>
    <row r="976" s="73" customFormat="1"/>
    <row r="977" s="73" customFormat="1"/>
    <row r="978" s="73" customFormat="1"/>
    <row r="979" s="73" customFormat="1"/>
    <row r="980" s="73" customFormat="1"/>
    <row r="981" s="73" customFormat="1"/>
    <row r="982" s="73" customFormat="1"/>
    <row r="983" s="73" customFormat="1"/>
    <row r="984" s="73" customFormat="1"/>
    <row r="985" s="73" customFormat="1"/>
    <row r="986" s="73" customFormat="1"/>
    <row r="987" s="73" customFormat="1"/>
    <row r="988" s="73" customFormat="1"/>
    <row r="989" s="73" customFormat="1"/>
    <row r="990" s="73" customFormat="1"/>
    <row r="991" s="73" customFormat="1"/>
    <row r="992" s="73" customFormat="1"/>
    <row r="993" s="73" customFormat="1"/>
    <row r="994" s="73" customFormat="1"/>
    <row r="995" s="73" customFormat="1"/>
    <row r="996" s="73" customFormat="1"/>
    <row r="997" s="73" customFormat="1"/>
    <row r="998" s="73" customFormat="1"/>
    <row r="999" s="73" customFormat="1"/>
    <row r="1000" s="73" customFormat="1"/>
    <row r="1001" s="73" customFormat="1"/>
    <row r="1002" s="73" customFormat="1"/>
    <row r="1003" s="73" customFormat="1"/>
    <row r="1004" s="73" customFormat="1"/>
    <row r="1005" s="73" customFormat="1"/>
    <row r="1006" s="73" customFormat="1"/>
    <row r="1007" s="73" customFormat="1"/>
    <row r="1008" s="73" customFormat="1"/>
    <row r="1009" s="73" customFormat="1"/>
    <row r="1010" s="73" customFormat="1"/>
    <row r="1011" s="73" customFormat="1"/>
    <row r="1012" s="73" customFormat="1"/>
    <row r="1013" s="73" customFormat="1"/>
    <row r="1014" s="73" customFormat="1"/>
    <row r="1015" s="73" customFormat="1"/>
    <row r="1016" s="73" customFormat="1"/>
    <row r="1017" s="73" customFormat="1"/>
    <row r="1018" s="73" customFormat="1"/>
    <row r="1019" s="73" customFormat="1"/>
    <row r="1020" s="73" customFormat="1"/>
    <row r="1021" s="73" customFormat="1"/>
    <row r="1022" s="73" customFormat="1"/>
    <row r="1023" s="73" customFormat="1"/>
    <row r="1024" s="73" customFormat="1"/>
    <row r="1025" s="73" customFormat="1"/>
    <row r="1026" s="73" customFormat="1"/>
    <row r="1027" s="73" customFormat="1"/>
    <row r="1028" s="73" customFormat="1"/>
    <row r="1029" s="73" customFormat="1"/>
    <row r="1030" s="73" customFormat="1"/>
    <row r="1031" s="73" customFormat="1"/>
    <row r="1032" s="73" customFormat="1"/>
    <row r="1033" s="73" customFormat="1"/>
    <row r="1034" s="73" customFormat="1"/>
    <row r="1035" s="73" customFormat="1"/>
    <row r="1036" s="73" customFormat="1"/>
    <row r="1037" s="73" customFormat="1"/>
    <row r="1038" s="73" customFormat="1"/>
    <row r="1039" s="73" customFormat="1"/>
    <row r="1040" s="73" customFormat="1"/>
    <row r="1041" s="73" customFormat="1"/>
    <row r="1042" s="73" customFormat="1"/>
    <row r="1043" s="73" customFormat="1"/>
    <row r="1044" s="73" customFormat="1"/>
    <row r="1045" s="73" customFormat="1"/>
    <row r="1046" s="73" customFormat="1"/>
    <row r="1047" s="73" customFormat="1"/>
    <row r="1048" s="73" customFormat="1"/>
    <row r="1049" s="73" customFormat="1"/>
    <row r="1050" s="73" customFormat="1"/>
    <row r="1051" s="73" customFormat="1"/>
    <row r="1052" s="73" customFormat="1"/>
    <row r="1053" s="73" customFormat="1"/>
    <row r="1054" s="73" customFormat="1"/>
    <row r="1055" s="73" customFormat="1"/>
    <row r="1056" s="73" customFormat="1"/>
    <row r="1057" s="73" customFormat="1"/>
    <row r="1058" s="73" customFormat="1"/>
    <row r="1059" s="73" customFormat="1"/>
    <row r="1060" s="73" customFormat="1"/>
    <row r="1061" s="73" customFormat="1"/>
    <row r="1062" s="73" customFormat="1"/>
    <row r="1063" s="73" customFormat="1"/>
    <row r="1064" s="73" customFormat="1"/>
    <row r="1065" s="73" customFormat="1"/>
    <row r="1066" s="73" customFormat="1"/>
    <row r="1067" s="73" customFormat="1"/>
    <row r="1068" s="73" customFormat="1"/>
    <row r="1069" s="73" customFormat="1"/>
    <row r="1070" s="73" customFormat="1"/>
    <row r="1071" s="73" customFormat="1"/>
    <row r="1072" s="73" customFormat="1"/>
    <row r="1073" s="73" customFormat="1"/>
    <row r="1074" s="73" customFormat="1"/>
    <row r="1075" s="73" customFormat="1"/>
    <row r="1076" s="73" customFormat="1"/>
    <row r="1077" s="73" customFormat="1"/>
    <row r="1078" s="73" customFormat="1"/>
    <row r="1079" s="73" customFormat="1"/>
    <row r="1080" s="73" customFormat="1"/>
    <row r="1081" s="73" customFormat="1"/>
    <row r="1082" s="73" customFormat="1"/>
    <row r="1083" s="73" customFormat="1"/>
    <row r="1084" s="73" customFormat="1"/>
    <row r="1085" s="73" customFormat="1"/>
    <row r="1086" s="73" customFormat="1"/>
    <row r="1087" s="73" customFormat="1"/>
    <row r="1088" s="73" customFormat="1"/>
    <row r="1089" s="73" customFormat="1"/>
    <row r="1090" s="73" customFormat="1"/>
    <row r="1091" s="73" customFormat="1"/>
    <row r="1092" s="73" customFormat="1"/>
    <row r="1093" s="73" customFormat="1"/>
    <row r="1094" s="73" customFormat="1"/>
    <row r="1095" s="73" customFormat="1"/>
    <row r="1096" s="73" customFormat="1"/>
    <row r="1097" s="73" customFormat="1"/>
    <row r="1098" s="73" customFormat="1"/>
    <row r="1099" s="73" customFormat="1"/>
    <row r="1100" s="73" customFormat="1"/>
    <row r="1101" s="73" customFormat="1"/>
    <row r="1102" s="73" customFormat="1"/>
    <row r="1103" s="73" customFormat="1"/>
    <row r="1104" s="73" customFormat="1"/>
    <row r="1105" s="73" customFormat="1"/>
    <row r="1106" s="73" customFormat="1"/>
    <row r="1107" s="73" customFormat="1"/>
    <row r="1108" s="73" customFormat="1"/>
    <row r="1109" s="73" customFormat="1"/>
    <row r="1110" s="73" customFormat="1"/>
    <row r="1111" s="73" customFormat="1"/>
    <row r="1112" s="73" customFormat="1"/>
    <row r="1113" s="73" customFormat="1"/>
    <row r="1114" s="73" customFormat="1"/>
    <row r="1115" s="73" customFormat="1"/>
  </sheetData>
  <sheetProtection sheet="1" objects="1" scenarios="1" selectLockedCells="1"/>
  <mergeCells count="2">
    <mergeCell ref="B5:D5"/>
    <mergeCell ref="E5:G5"/>
  </mergeCells>
  <phoneticPr fontId="18" type="noConversion"/>
  <dataValidations count="5">
    <dataValidation allowBlank="1" showInputMessage="1" showErrorMessage="1" prompt="Insira o nome do antropometrista em treinamento" sqref="E5:G5" xr:uid="{00000000-0002-0000-1F00-000000000000}"/>
    <dataValidation type="decimal" allowBlank="1" showInputMessage="1" showErrorMessage="1" prompt="Insira a medida de estatura do indivíduo correspondente, em CENTÍMETROS, com UMA casa após a vírgula." sqref="B7:C26" xr:uid="{00000000-0002-0000-1F00-000001000000}">
      <formula1>50</formula1>
      <formula2>250</formula2>
    </dataValidation>
    <dataValidation type="decimal" allowBlank="1" showInputMessage="1" showErrorMessage="1" prompt="Insira a medida de circunferência de cintura do indivíduo correspondente, em CENTÍMETROS, com UMA casa após a vírgula." sqref="D7:E26" xr:uid="{00000000-0002-0000-1F00-000002000000}">
      <formula1>10</formula1>
      <formula2>300</formula2>
    </dataValidation>
    <dataValidation type="whole" allowBlank="1" showInputMessage="1" showErrorMessage="1" prompt="Insira a medida de dobra cutânea triciptal do indivíduo correspondente, em MILÍMETROS." sqref="F7:G26" xr:uid="{00000000-0002-0000-1F00-000003000000}">
      <formula1>0</formula1>
      <formula2>50</formula2>
    </dataValidation>
    <dataValidation allowBlank="1" showInputMessage="1" showErrorMessage="1" prompt="Insira a medida do indivíduo correspondente com UMA casa após a vírgula." sqref="H7:I26" xr:uid="{00000000-0002-0000-1F00-000004000000}"/>
  </dataValidation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81"/>
  <dimension ref="A1"/>
  <sheetViews>
    <sheetView workbookViewId="0"/>
  </sheetViews>
  <sheetFormatPr defaultRowHeight="12.75"/>
  <cols>
    <col min="1" max="16384" width="9.140625" style="68"/>
  </cols>
  <sheetData/>
  <sheetProtection sheet="1" objects="1" scenarios="1" selectLockedCells="1" selectUnlockedCells="1"/>
  <phoneticPr fontId="1" type="noConversion"/>
  <pageMargins left="0.78740157499999996" right="0.78740157499999996" top="0.984251969" bottom="0.984251969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2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33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4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5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6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7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"/>
  <sheetViews>
    <sheetView workbookViewId="0"/>
  </sheetViews>
  <sheetFormatPr defaultRowHeight="12.75"/>
  <cols>
    <col min="1" max="16384" width="9.140625" style="68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8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9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40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42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43"/>
  <dimension ref="I3:J11"/>
  <sheetViews>
    <sheetView workbookViewId="0"/>
  </sheetViews>
  <sheetFormatPr defaultRowHeight="12.75"/>
  <cols>
    <col min="1" max="8" width="9.140625" style="68"/>
    <col min="9" max="10" width="15.7109375" style="68" customWidth="1"/>
    <col min="11" max="16384" width="9.140625" style="68"/>
  </cols>
  <sheetData>
    <row r="3" spans="9:10" ht="16.899999999999999" customHeight="1">
      <c r="I3" s="106"/>
      <c r="J3" s="106"/>
    </row>
    <row r="4" spans="9:10" ht="13.15" customHeight="1">
      <c r="I4" s="106"/>
      <c r="J4" s="106"/>
    </row>
    <row r="5" spans="9:10" ht="13.15" customHeight="1">
      <c r="I5" s="106"/>
      <c r="J5" s="106"/>
    </row>
    <row r="6" spans="9:10" ht="13.15" customHeight="1">
      <c r="I6" s="106"/>
      <c r="J6" s="106"/>
    </row>
    <row r="7" spans="9:10" ht="13.15" customHeight="1">
      <c r="I7" s="106"/>
      <c r="J7" s="106"/>
    </row>
    <row r="8" spans="9:10" ht="13.15" customHeight="1">
      <c r="I8" s="106"/>
      <c r="J8" s="106"/>
    </row>
    <row r="9" spans="9:10" ht="13.15" customHeight="1">
      <c r="I9" s="106"/>
      <c r="J9" s="106"/>
    </row>
    <row r="10" spans="9:10" ht="13.15" customHeight="1">
      <c r="I10" s="106"/>
      <c r="J10" s="106"/>
    </row>
    <row r="11" spans="9:10" ht="13.15" customHeight="1">
      <c r="I11" s="106"/>
      <c r="J11" s="106"/>
    </row>
  </sheetData>
  <sheetProtection sheet="1" objects="1" scenarios="1" selectLockedCells="1" selectUnlockedCells="1"/>
  <mergeCells count="1">
    <mergeCell ref="I3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44"/>
  <dimension ref="D4:N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3" style="2" customWidth="1"/>
    <col min="6" max="6" width="12.42578125" style="2" customWidth="1"/>
    <col min="7" max="7" width="2" style="2" customWidth="1"/>
    <col min="8" max="8" width="1" style="2" customWidth="1"/>
    <col min="9" max="9" width="2" style="2" customWidth="1"/>
    <col min="10" max="10" width="13.140625" style="2" customWidth="1"/>
    <col min="11" max="13" width="10.42578125" style="2" customWidth="1"/>
    <col min="14" max="16384" width="9.140625" style="2"/>
  </cols>
  <sheetData>
    <row r="4" spans="4:14" ht="13.5" thickBot="1"/>
    <row r="5" spans="4:14" ht="13.15" customHeight="1" thickBot="1">
      <c r="D5" s="37"/>
      <c r="E5" s="38"/>
      <c r="F5" s="38"/>
      <c r="G5" s="38"/>
      <c r="H5" s="39"/>
      <c r="I5" s="28"/>
      <c r="N5" s="29"/>
    </row>
    <row r="6" spans="4:14" ht="13.9" customHeight="1" thickBot="1">
      <c r="D6" s="40"/>
      <c r="E6" s="34"/>
      <c r="F6" s="34"/>
      <c r="G6" s="34"/>
      <c r="H6" s="41"/>
      <c r="I6" s="46"/>
      <c r="J6" s="107" t="s">
        <v>0</v>
      </c>
      <c r="K6" s="108"/>
      <c r="L6" s="62"/>
      <c r="M6" s="62"/>
    </row>
    <row r="7" spans="4:14" ht="14.45" customHeight="1" thickBot="1">
      <c r="D7" s="40"/>
      <c r="E7" s="34"/>
      <c r="F7" s="34"/>
      <c r="G7" s="34"/>
      <c r="H7" s="41"/>
      <c r="I7" s="46"/>
      <c r="J7" s="31" t="s">
        <v>1</v>
      </c>
      <c r="K7" s="31" t="s">
        <v>2</v>
      </c>
      <c r="L7" s="63"/>
      <c r="M7" s="64"/>
    </row>
    <row r="8" spans="4:14" ht="14.45" customHeight="1" thickBot="1">
      <c r="D8" s="40"/>
      <c r="E8" s="34"/>
      <c r="F8" s="34"/>
      <c r="G8" s="34"/>
      <c r="H8" s="41"/>
      <c r="I8" s="46"/>
      <c r="J8" s="30" t="s">
        <v>5</v>
      </c>
      <c r="K8" s="30" t="s">
        <v>6</v>
      </c>
      <c r="L8" s="65"/>
      <c r="M8" s="65"/>
    </row>
    <row r="9" spans="4:14" ht="13.15" customHeight="1" thickBot="1">
      <c r="D9" s="40"/>
      <c r="E9" s="34"/>
      <c r="F9" s="96" t="e">
        <f>calculos_sup!D111</f>
        <v>#DIV/0!</v>
      </c>
      <c r="G9" s="34"/>
      <c r="H9" s="41"/>
      <c r="I9" s="46"/>
      <c r="J9" s="30" t="s">
        <v>7</v>
      </c>
      <c r="K9" s="30" t="s">
        <v>6</v>
      </c>
      <c r="L9" s="65"/>
      <c r="M9" s="65"/>
    </row>
    <row r="10" spans="4:14" ht="13.9" customHeight="1" thickBot="1">
      <c r="D10" s="40"/>
      <c r="E10" s="34"/>
      <c r="F10" s="97"/>
      <c r="G10" s="34"/>
      <c r="H10" s="41"/>
      <c r="I10" s="46"/>
      <c r="J10" s="30" t="s">
        <v>9</v>
      </c>
      <c r="K10" s="30" t="s">
        <v>10</v>
      </c>
      <c r="L10" s="65"/>
      <c r="M10" s="65"/>
    </row>
    <row r="11" spans="4:14" ht="15">
      <c r="D11" s="40"/>
      <c r="E11" s="34"/>
      <c r="F11" s="42" t="e">
        <f>IF(F9&gt;=0.95,"Preciso","Não preciso")</f>
        <v>#DIV/0!</v>
      </c>
      <c r="G11" s="34"/>
      <c r="H11" s="41"/>
      <c r="I11" s="28"/>
    </row>
    <row r="12" spans="4:14" ht="13.15" customHeight="1">
      <c r="D12" s="40"/>
      <c r="E12" s="34"/>
      <c r="F12" s="34"/>
      <c r="G12" s="34"/>
      <c r="H12" s="41"/>
      <c r="I12" s="28"/>
    </row>
    <row r="13" spans="4:14" ht="13.9" customHeight="1" thickBot="1">
      <c r="D13" s="40"/>
      <c r="E13" s="34"/>
      <c r="F13" s="34"/>
      <c r="G13" s="34"/>
      <c r="H13" s="41"/>
      <c r="I13" s="28"/>
    </row>
    <row r="14" spans="4:14" ht="13.15" customHeight="1">
      <c r="D14" s="40"/>
      <c r="E14" s="34"/>
      <c r="F14" s="96" t="e">
        <f>calculos_sup!I6</f>
        <v>#DIV/0!</v>
      </c>
      <c r="G14" s="34"/>
      <c r="H14" s="41"/>
      <c r="I14" s="28"/>
    </row>
    <row r="15" spans="4:14" ht="13.9" customHeight="1" thickBot="1">
      <c r="D15" s="40"/>
      <c r="E15" s="34"/>
      <c r="F15" s="97"/>
      <c r="G15" s="34"/>
      <c r="H15" s="41"/>
      <c r="I15" s="28"/>
    </row>
    <row r="16" spans="4:14" ht="15">
      <c r="D16" s="40"/>
      <c r="E16" s="34"/>
      <c r="F16" s="42" t="e">
        <f>IF(F14&gt;=0.95,"Preciso","Não preciso")</f>
        <v>#DIV/0!</v>
      </c>
      <c r="G16" s="34"/>
      <c r="H16" s="41"/>
      <c r="I16" s="28"/>
    </row>
    <row r="17" spans="4:9">
      <c r="D17" s="40"/>
      <c r="E17" s="34"/>
      <c r="F17" s="34"/>
      <c r="G17" s="34"/>
      <c r="H17" s="41"/>
      <c r="I17" s="28"/>
    </row>
    <row r="18" spans="4:9" ht="13.5" thickBot="1">
      <c r="D18" s="40"/>
      <c r="E18" s="34"/>
      <c r="F18" s="34"/>
      <c r="G18" s="34"/>
      <c r="H18" s="41"/>
      <c r="I18" s="28"/>
    </row>
    <row r="19" spans="4:9" ht="13.9" customHeight="1">
      <c r="D19" s="40"/>
      <c r="E19" s="34"/>
      <c r="F19" s="96">
        <f ca="1">calculos_sup!A97</f>
        <v>0</v>
      </c>
      <c r="G19" s="34"/>
      <c r="H19" s="41"/>
      <c r="I19" s="28"/>
    </row>
    <row r="20" spans="4:9" ht="13.9" customHeight="1" thickBot="1">
      <c r="D20" s="40"/>
      <c r="E20" s="34"/>
      <c r="F20" s="97"/>
      <c r="G20" s="34"/>
      <c r="H20" s="41"/>
      <c r="I20" s="28"/>
    </row>
    <row r="21" spans="4:9" ht="15">
      <c r="D21" s="40"/>
      <c r="E21" s="34"/>
      <c r="F21" s="42" t="str">
        <f ca="1">IF(F19&lt;=2,"Preciso","Não preciso")</f>
        <v>Preciso</v>
      </c>
      <c r="G21" s="34"/>
      <c r="H21" s="41"/>
      <c r="I21" s="28"/>
    </row>
    <row r="22" spans="4:9" ht="13.5" thickBot="1">
      <c r="D22" s="43"/>
      <c r="E22" s="44"/>
      <c r="F22" s="44"/>
      <c r="G22" s="44"/>
      <c r="H22" s="45"/>
      <c r="I22" s="28"/>
    </row>
  </sheetData>
  <sheetProtection sheet="1" objects="1" scenarios="1" selectLockedCells="1" selectUnlockedCells="1"/>
  <mergeCells count="4">
    <mergeCell ref="F19:F20"/>
    <mergeCell ref="J6:K6"/>
    <mergeCell ref="F9:F10"/>
    <mergeCell ref="F14:F15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45"/>
  <dimension ref="D4:N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" style="2" customWidth="1"/>
    <col min="9" max="9" width="2" style="2" customWidth="1"/>
    <col min="10" max="10" width="13.140625" style="2" customWidth="1"/>
    <col min="11" max="13" width="10.42578125" style="2" customWidth="1"/>
    <col min="14" max="16384" width="9.140625" style="2"/>
  </cols>
  <sheetData>
    <row r="4" spans="4:14" ht="13.5" thickBot="1"/>
    <row r="5" spans="4:14" ht="13.15" customHeight="1" thickBot="1">
      <c r="D5" s="37"/>
      <c r="E5" s="38"/>
      <c r="F5" s="38"/>
      <c r="G5" s="38"/>
      <c r="H5" s="39"/>
      <c r="I5" s="28"/>
      <c r="N5" s="29"/>
    </row>
    <row r="6" spans="4:14" ht="13.9" customHeight="1" thickBot="1">
      <c r="D6" s="40"/>
      <c r="E6" s="34"/>
      <c r="F6" s="34"/>
      <c r="G6" s="34"/>
      <c r="H6" s="41"/>
      <c r="I6" s="46"/>
      <c r="J6" s="107" t="s">
        <v>0</v>
      </c>
      <c r="K6" s="108"/>
      <c r="L6" s="62"/>
      <c r="M6" s="62"/>
    </row>
    <row r="7" spans="4:14" ht="14.45" customHeight="1" thickBot="1">
      <c r="D7" s="40"/>
      <c r="E7" s="34"/>
      <c r="F7" s="34"/>
      <c r="G7" s="34"/>
      <c r="H7" s="41"/>
      <c r="I7" s="46"/>
      <c r="J7" s="31" t="s">
        <v>1</v>
      </c>
      <c r="K7" s="31" t="s">
        <v>2</v>
      </c>
      <c r="L7" s="63"/>
      <c r="M7" s="64"/>
    </row>
    <row r="8" spans="4:14" ht="14.45" customHeight="1" thickBot="1">
      <c r="D8" s="40"/>
      <c r="E8" s="34"/>
      <c r="F8" s="34"/>
      <c r="G8" s="34"/>
      <c r="H8" s="41"/>
      <c r="I8" s="46"/>
      <c r="J8" s="30" t="s">
        <v>5</v>
      </c>
      <c r="K8" s="30" t="s">
        <v>6</v>
      </c>
      <c r="L8" s="65"/>
      <c r="M8" s="65"/>
    </row>
    <row r="9" spans="4:14" ht="13.15" customHeight="1" thickBot="1">
      <c r="D9" s="40"/>
      <c r="E9" s="34"/>
      <c r="F9" s="96" t="e">
        <f>calculos_sup!D134</f>
        <v>#DIV/0!</v>
      </c>
      <c r="G9" s="34"/>
      <c r="H9" s="41"/>
      <c r="I9" s="46"/>
      <c r="J9" s="30" t="s">
        <v>7</v>
      </c>
      <c r="K9" s="30" t="s">
        <v>6</v>
      </c>
      <c r="L9" s="65"/>
      <c r="M9" s="65"/>
    </row>
    <row r="10" spans="4:14" ht="13.9" customHeight="1" thickBot="1">
      <c r="D10" s="40"/>
      <c r="E10" s="34"/>
      <c r="F10" s="97"/>
      <c r="G10" s="34"/>
      <c r="H10" s="41"/>
      <c r="I10" s="46"/>
      <c r="J10" s="30" t="s">
        <v>9</v>
      </c>
      <c r="K10" s="30" t="s">
        <v>10</v>
      </c>
      <c r="L10" s="65"/>
      <c r="M10" s="65"/>
    </row>
    <row r="11" spans="4:14" ht="15">
      <c r="D11" s="40"/>
      <c r="E11" s="34"/>
      <c r="F11" s="42" t="e">
        <f>IF(F9&gt;=0.95,"Preciso","Não preciso")</f>
        <v>#DIV/0!</v>
      </c>
      <c r="G11" s="34"/>
      <c r="H11" s="41"/>
      <c r="I11" s="28"/>
    </row>
    <row r="12" spans="4:14" ht="13.15" customHeight="1">
      <c r="D12" s="40"/>
      <c r="E12" s="34"/>
      <c r="F12" s="34"/>
      <c r="G12" s="34"/>
      <c r="H12" s="41"/>
      <c r="I12" s="28"/>
    </row>
    <row r="13" spans="4:14" ht="13.9" customHeight="1" thickBot="1">
      <c r="D13" s="40"/>
      <c r="E13" s="34"/>
      <c r="F13" s="34"/>
      <c r="G13" s="34"/>
      <c r="H13" s="41"/>
      <c r="I13" s="28"/>
    </row>
    <row r="14" spans="4:14" ht="13.15" customHeight="1">
      <c r="D14" s="40"/>
      <c r="E14" s="34"/>
      <c r="F14" s="96" t="e">
        <f>calculos_sup!I28</f>
        <v>#DIV/0!</v>
      </c>
      <c r="G14" s="34"/>
      <c r="H14" s="41"/>
      <c r="I14" s="28"/>
    </row>
    <row r="15" spans="4:14" ht="13.9" customHeight="1" thickBot="1">
      <c r="D15" s="40"/>
      <c r="E15" s="34"/>
      <c r="F15" s="97"/>
      <c r="G15" s="34"/>
      <c r="H15" s="41"/>
      <c r="I15" s="28"/>
    </row>
    <row r="16" spans="4:14" ht="15">
      <c r="D16" s="40"/>
      <c r="E16" s="34"/>
      <c r="F16" s="42" t="e">
        <f>IF(F14&gt;=0.95,"Preciso","Não preciso")</f>
        <v>#DIV/0!</v>
      </c>
      <c r="G16" s="34"/>
      <c r="H16" s="41"/>
      <c r="I16" s="28"/>
    </row>
    <row r="17" spans="4:9">
      <c r="D17" s="40"/>
      <c r="E17" s="34"/>
      <c r="F17" s="34"/>
      <c r="G17" s="34"/>
      <c r="H17" s="41"/>
      <c r="I17" s="28"/>
    </row>
    <row r="18" spans="4:9" ht="13.5" thickBot="1">
      <c r="D18" s="40"/>
      <c r="E18" s="34"/>
      <c r="F18" s="34"/>
      <c r="G18" s="34"/>
      <c r="H18" s="41"/>
      <c r="I18" s="28"/>
    </row>
    <row r="19" spans="4:9" ht="13.9" customHeight="1">
      <c r="D19" s="40"/>
      <c r="E19" s="34"/>
      <c r="F19" s="96" t="e">
        <f ca="1">calculos_sup!A100</f>
        <v>#DIV/0!</v>
      </c>
      <c r="G19" s="34"/>
      <c r="H19" s="41"/>
      <c r="I19" s="28"/>
    </row>
    <row r="20" spans="4:9" ht="13.9" customHeight="1" thickBot="1">
      <c r="D20" s="40"/>
      <c r="E20" s="34"/>
      <c r="F20" s="97"/>
      <c r="G20" s="34"/>
      <c r="H20" s="41"/>
      <c r="I20" s="28"/>
    </row>
    <row r="21" spans="4:9" ht="15">
      <c r="D21" s="40"/>
      <c r="E21" s="34"/>
      <c r="F21" s="42" t="e">
        <f ca="1">IF(F19&lt;=2,"Preciso","Não preciso")</f>
        <v>#DIV/0!</v>
      </c>
      <c r="G21" s="34"/>
      <c r="H21" s="41"/>
      <c r="I21" s="28"/>
    </row>
    <row r="22" spans="4:9" ht="13.5" thickBot="1">
      <c r="D22" s="43"/>
      <c r="E22" s="44"/>
      <c r="F22" s="44"/>
      <c r="G22" s="44"/>
      <c r="H22" s="45"/>
      <c r="I22" s="28"/>
    </row>
  </sheetData>
  <sheetProtection sheet="1" objects="1" scenarios="1" selectLockedCells="1" selectUnlockedCells="1"/>
  <mergeCells count="4">
    <mergeCell ref="F19:F20"/>
    <mergeCell ref="J6:K6"/>
    <mergeCell ref="F9:F10"/>
    <mergeCell ref="F14:F15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6"/>
  <dimension ref="D4:N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" style="2" customWidth="1"/>
    <col min="9" max="9" width="2" style="2" customWidth="1"/>
    <col min="10" max="10" width="13.140625" style="2" customWidth="1"/>
    <col min="11" max="13" width="10.42578125" style="2" customWidth="1"/>
    <col min="14" max="16384" width="9.140625" style="2"/>
  </cols>
  <sheetData>
    <row r="4" spans="4:14" ht="13.5" thickBot="1"/>
    <row r="5" spans="4:14" ht="13.15" customHeight="1" thickBot="1">
      <c r="D5" s="37"/>
      <c r="E5" s="38"/>
      <c r="F5" s="38"/>
      <c r="G5" s="38"/>
      <c r="H5" s="39"/>
      <c r="I5" s="28"/>
      <c r="N5" s="29"/>
    </row>
    <row r="6" spans="4:14" ht="13.9" customHeight="1" thickBot="1">
      <c r="D6" s="40"/>
      <c r="E6" s="34"/>
      <c r="F6" s="34"/>
      <c r="G6" s="34"/>
      <c r="H6" s="41"/>
      <c r="I6" s="46"/>
      <c r="J6" s="107" t="s">
        <v>0</v>
      </c>
      <c r="K6" s="108"/>
      <c r="L6" s="62"/>
      <c r="M6" s="62"/>
    </row>
    <row r="7" spans="4:14" ht="14.45" customHeight="1" thickBot="1">
      <c r="D7" s="40"/>
      <c r="E7" s="34"/>
      <c r="F7" s="34"/>
      <c r="G7" s="34"/>
      <c r="H7" s="41"/>
      <c r="I7" s="46"/>
      <c r="J7" s="31" t="s">
        <v>1</v>
      </c>
      <c r="K7" s="31" t="s">
        <v>2</v>
      </c>
      <c r="L7" s="63"/>
      <c r="M7" s="64"/>
    </row>
    <row r="8" spans="4:14" ht="14.45" customHeight="1" thickBot="1">
      <c r="D8" s="40"/>
      <c r="E8" s="34"/>
      <c r="F8" s="34"/>
      <c r="G8" s="34"/>
      <c r="H8" s="41"/>
      <c r="I8" s="46"/>
      <c r="J8" s="30" t="s">
        <v>5</v>
      </c>
      <c r="K8" s="30" t="s">
        <v>6</v>
      </c>
      <c r="L8" s="65"/>
      <c r="M8" s="65"/>
    </row>
    <row r="9" spans="4:14" ht="13.15" customHeight="1" thickBot="1">
      <c r="D9" s="40"/>
      <c r="E9" s="34"/>
      <c r="F9" s="96" t="e">
        <f>calculos_sup!D157</f>
        <v>#DIV/0!</v>
      </c>
      <c r="G9" s="34"/>
      <c r="H9" s="41"/>
      <c r="I9" s="46"/>
      <c r="J9" s="30" t="s">
        <v>7</v>
      </c>
      <c r="K9" s="30" t="s">
        <v>6</v>
      </c>
      <c r="L9" s="65"/>
      <c r="M9" s="65"/>
    </row>
    <row r="10" spans="4:14" ht="13.9" customHeight="1" thickBot="1">
      <c r="D10" s="40"/>
      <c r="E10" s="34"/>
      <c r="F10" s="97"/>
      <c r="G10" s="34"/>
      <c r="H10" s="41"/>
      <c r="I10" s="46"/>
      <c r="J10" s="30" t="s">
        <v>9</v>
      </c>
      <c r="K10" s="30" t="s">
        <v>10</v>
      </c>
      <c r="L10" s="65"/>
      <c r="M10" s="65"/>
    </row>
    <row r="11" spans="4:14" ht="15">
      <c r="D11" s="40"/>
      <c r="E11" s="34"/>
      <c r="F11" s="42" t="e">
        <f>IF(F9&gt;=0.95,"Preciso","Não preciso")</f>
        <v>#DIV/0!</v>
      </c>
      <c r="G11" s="34"/>
      <c r="H11" s="41"/>
      <c r="I11" s="28"/>
    </row>
    <row r="12" spans="4:14" ht="13.15" customHeight="1">
      <c r="D12" s="40"/>
      <c r="E12" s="34"/>
      <c r="F12" s="34"/>
      <c r="G12" s="34"/>
      <c r="H12" s="41"/>
      <c r="I12" s="28"/>
    </row>
    <row r="13" spans="4:14" ht="13.9" customHeight="1" thickBot="1">
      <c r="D13" s="40"/>
      <c r="E13" s="34"/>
      <c r="F13" s="34"/>
      <c r="G13" s="34"/>
      <c r="H13" s="41"/>
      <c r="I13" s="28"/>
    </row>
    <row r="14" spans="4:14" ht="13.15" customHeight="1">
      <c r="D14" s="40"/>
      <c r="E14" s="34"/>
      <c r="F14" s="96" t="e">
        <f>calculos_sup!I50</f>
        <v>#DIV/0!</v>
      </c>
      <c r="G14" s="34"/>
      <c r="H14" s="41"/>
      <c r="I14" s="28"/>
    </row>
    <row r="15" spans="4:14" ht="13.9" customHeight="1" thickBot="1">
      <c r="D15" s="40"/>
      <c r="E15" s="34"/>
      <c r="F15" s="97"/>
      <c r="G15" s="34"/>
      <c r="H15" s="41"/>
      <c r="I15" s="28"/>
    </row>
    <row r="16" spans="4:14" ht="15">
      <c r="D16" s="40"/>
      <c r="E16" s="34"/>
      <c r="F16" s="42" t="e">
        <f>IF(F14&gt;=0.95,"Preciso","Não preciso")</f>
        <v>#DIV/0!</v>
      </c>
      <c r="G16" s="34"/>
      <c r="H16" s="41"/>
      <c r="I16" s="28"/>
    </row>
    <row r="17" spans="4:9">
      <c r="D17" s="40"/>
      <c r="E17" s="34"/>
      <c r="F17" s="34"/>
      <c r="G17" s="34"/>
      <c r="H17" s="41"/>
      <c r="I17" s="28"/>
    </row>
    <row r="18" spans="4:9" ht="13.5" thickBot="1">
      <c r="D18" s="40"/>
      <c r="E18" s="34"/>
      <c r="F18" s="34"/>
      <c r="G18" s="34"/>
      <c r="H18" s="41"/>
      <c r="I18" s="28"/>
    </row>
    <row r="19" spans="4:9" ht="13.9" customHeight="1">
      <c r="D19" s="40"/>
      <c r="E19" s="34"/>
      <c r="F19" s="96" t="e">
        <f ca="1">calculos_sup!A103</f>
        <v>#DIV/0!</v>
      </c>
      <c r="G19" s="34"/>
      <c r="H19" s="41"/>
      <c r="I19" s="28"/>
    </row>
    <row r="20" spans="4:9" ht="13.9" customHeight="1" thickBot="1">
      <c r="D20" s="40"/>
      <c r="E20" s="34"/>
      <c r="F20" s="97"/>
      <c r="G20" s="34"/>
      <c r="H20" s="41"/>
      <c r="I20" s="28"/>
    </row>
    <row r="21" spans="4:9" ht="15">
      <c r="D21" s="40"/>
      <c r="E21" s="34"/>
      <c r="F21" s="42" t="e">
        <f ca="1">IF(F19&lt;=2,"Preciso","Não preciso")</f>
        <v>#DIV/0!</v>
      </c>
      <c r="G21" s="34"/>
      <c r="H21" s="41"/>
      <c r="I21" s="28"/>
    </row>
    <row r="22" spans="4:9" ht="13.5" thickBot="1">
      <c r="D22" s="43"/>
      <c r="E22" s="44"/>
      <c r="F22" s="44"/>
      <c r="G22" s="44"/>
      <c r="H22" s="45"/>
      <c r="I22" s="28"/>
    </row>
  </sheetData>
  <sheetProtection sheet="1" objects="1" scenarios="1" selectLockedCells="1" selectUnlockedCells="1"/>
  <mergeCells count="4">
    <mergeCell ref="F19:F20"/>
    <mergeCell ref="J6:K6"/>
    <mergeCell ref="F9:F10"/>
    <mergeCell ref="F14:F15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7"/>
  <dimension ref="D4:N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" style="2" customWidth="1"/>
    <col min="9" max="9" width="2" style="2" customWidth="1"/>
    <col min="10" max="10" width="13.140625" style="2" customWidth="1"/>
    <col min="11" max="11" width="10.42578125" style="2" customWidth="1"/>
    <col min="12" max="13" width="10.42578125" style="28" customWidth="1"/>
    <col min="14" max="16384" width="9.140625" style="2"/>
  </cols>
  <sheetData>
    <row r="4" spans="4:14" ht="13.5" thickBot="1"/>
    <row r="5" spans="4:14" ht="13.15" customHeight="1" thickBot="1">
      <c r="D5" s="37"/>
      <c r="E5" s="38"/>
      <c r="F5" s="38"/>
      <c r="G5" s="38"/>
      <c r="H5" s="39"/>
      <c r="I5" s="28"/>
      <c r="N5" s="29"/>
    </row>
    <row r="6" spans="4:14" ht="13.9" customHeight="1" thickBot="1">
      <c r="D6" s="40"/>
      <c r="E6" s="34"/>
      <c r="F6" s="34"/>
      <c r="G6" s="34"/>
      <c r="H6" s="41"/>
      <c r="I6" s="46"/>
      <c r="J6" s="107" t="s">
        <v>0</v>
      </c>
      <c r="K6" s="108"/>
      <c r="L6" s="62"/>
      <c r="M6" s="62"/>
    </row>
    <row r="7" spans="4:14" ht="14.45" customHeight="1" thickBot="1">
      <c r="D7" s="40"/>
      <c r="E7" s="34"/>
      <c r="F7" s="34"/>
      <c r="G7" s="34"/>
      <c r="H7" s="41"/>
      <c r="I7" s="46"/>
      <c r="J7" s="31" t="s">
        <v>1</v>
      </c>
      <c r="K7" s="31" t="s">
        <v>2</v>
      </c>
      <c r="L7" s="63"/>
      <c r="M7" s="64"/>
    </row>
    <row r="8" spans="4:14" ht="14.45" customHeight="1" thickBot="1">
      <c r="D8" s="40"/>
      <c r="E8" s="34"/>
      <c r="F8" s="34"/>
      <c r="G8" s="34"/>
      <c r="H8" s="41"/>
      <c r="I8" s="46"/>
      <c r="J8" s="30" t="s">
        <v>5</v>
      </c>
      <c r="K8" s="30" t="s">
        <v>6</v>
      </c>
      <c r="L8" s="65"/>
      <c r="M8" s="65"/>
    </row>
    <row r="9" spans="4:14" ht="13.15" customHeight="1" thickBot="1">
      <c r="D9" s="40"/>
      <c r="E9" s="34"/>
      <c r="F9" s="96" t="e">
        <f>calculos_sup!D180</f>
        <v>#DIV/0!</v>
      </c>
      <c r="G9" s="34"/>
      <c r="H9" s="41"/>
      <c r="I9" s="46"/>
      <c r="J9" s="30" t="s">
        <v>7</v>
      </c>
      <c r="K9" s="30" t="s">
        <v>6</v>
      </c>
      <c r="L9" s="65"/>
      <c r="M9" s="65"/>
    </row>
    <row r="10" spans="4:14" ht="13.9" customHeight="1" thickBot="1">
      <c r="D10" s="40"/>
      <c r="E10" s="34"/>
      <c r="F10" s="97"/>
      <c r="G10" s="34"/>
      <c r="H10" s="41"/>
      <c r="I10" s="46"/>
      <c r="J10" s="30" t="s">
        <v>9</v>
      </c>
      <c r="K10" s="30" t="s">
        <v>10</v>
      </c>
      <c r="L10" s="65"/>
      <c r="M10" s="65"/>
    </row>
    <row r="11" spans="4:14" ht="15">
      <c r="D11" s="40"/>
      <c r="E11" s="34"/>
      <c r="F11" s="42" t="e">
        <f>IF(F9&gt;=0.95,"Preciso","Não preciso")</f>
        <v>#DIV/0!</v>
      </c>
      <c r="G11" s="34"/>
      <c r="H11" s="41"/>
      <c r="I11" s="28"/>
    </row>
    <row r="12" spans="4:14" ht="13.15" customHeight="1">
      <c r="D12" s="40"/>
      <c r="E12" s="34"/>
      <c r="F12" s="34"/>
      <c r="G12" s="34"/>
      <c r="H12" s="41"/>
      <c r="I12" s="28"/>
    </row>
    <row r="13" spans="4:14" ht="13.9" customHeight="1" thickBot="1">
      <c r="D13" s="40"/>
      <c r="E13" s="34"/>
      <c r="F13" s="34"/>
      <c r="G13" s="34"/>
      <c r="H13" s="41"/>
      <c r="I13" s="28"/>
    </row>
    <row r="14" spans="4:14" ht="13.15" customHeight="1">
      <c r="D14" s="40"/>
      <c r="E14" s="34"/>
      <c r="F14" s="96" t="e">
        <f>calculos_sup!I72</f>
        <v>#DIV/0!</v>
      </c>
      <c r="G14" s="34"/>
      <c r="H14" s="41"/>
      <c r="I14" s="28"/>
    </row>
    <row r="15" spans="4:14" ht="13.9" customHeight="1" thickBot="1">
      <c r="D15" s="40"/>
      <c r="E15" s="34"/>
      <c r="F15" s="97"/>
      <c r="G15" s="34"/>
      <c r="H15" s="41"/>
      <c r="I15" s="28"/>
    </row>
    <row r="16" spans="4:14" ht="15">
      <c r="D16" s="40"/>
      <c r="E16" s="34"/>
      <c r="F16" s="42" t="e">
        <f>IF(F14&gt;=0.95,"Preciso","Não preciso")</f>
        <v>#DIV/0!</v>
      </c>
      <c r="G16" s="34"/>
      <c r="H16" s="41"/>
      <c r="I16" s="28"/>
    </row>
    <row r="17" spans="4:9">
      <c r="D17" s="40"/>
      <c r="E17" s="34"/>
      <c r="F17" s="34"/>
      <c r="G17" s="34"/>
      <c r="H17" s="41"/>
      <c r="I17" s="28"/>
    </row>
    <row r="18" spans="4:9" ht="13.5" thickBot="1">
      <c r="D18" s="40"/>
      <c r="E18" s="34"/>
      <c r="F18" s="34"/>
      <c r="G18" s="34"/>
      <c r="H18" s="41"/>
      <c r="I18" s="28"/>
    </row>
    <row r="19" spans="4:9" ht="13.9" customHeight="1">
      <c r="D19" s="40"/>
      <c r="E19" s="34"/>
      <c r="F19" s="96" t="e">
        <f ca="1">calculos_sup!A106</f>
        <v>#DIV/0!</v>
      </c>
      <c r="G19" s="34"/>
      <c r="H19" s="41"/>
      <c r="I19" s="28"/>
    </row>
    <row r="20" spans="4:9" ht="13.9" customHeight="1" thickBot="1">
      <c r="D20" s="40"/>
      <c r="E20" s="34"/>
      <c r="F20" s="97"/>
      <c r="G20" s="34"/>
      <c r="H20" s="41"/>
      <c r="I20" s="28"/>
    </row>
    <row r="21" spans="4:9" ht="15">
      <c r="D21" s="40"/>
      <c r="E21" s="34"/>
      <c r="F21" s="42" t="e">
        <f ca="1">IF(F19&lt;=2,"Preciso","Não preciso")</f>
        <v>#DIV/0!</v>
      </c>
      <c r="G21" s="34"/>
      <c r="H21" s="41"/>
      <c r="I21" s="28"/>
    </row>
    <row r="22" spans="4:9" ht="13.5" thickBot="1">
      <c r="D22" s="43"/>
      <c r="E22" s="44"/>
      <c r="F22" s="44"/>
      <c r="G22" s="44"/>
      <c r="H22" s="45"/>
      <c r="I22" s="28"/>
    </row>
  </sheetData>
  <sheetProtection sheet="1" objects="1" scenarios="1" selectLockedCells="1" selectUnlockedCells="1"/>
  <mergeCells count="4">
    <mergeCell ref="F19:F20"/>
    <mergeCell ref="J6:K6"/>
    <mergeCell ref="F9:F10"/>
    <mergeCell ref="F14:F15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8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calculos_a1!D189</f>
        <v>#DIV/0!</v>
      </c>
      <c r="G9" s="34"/>
      <c r="H9" s="96" t="e">
        <f ca="1">calculos_a1!E189</f>
        <v>#DIV/0!</v>
      </c>
      <c r="I9" s="34"/>
      <c r="J9" s="96" t="e">
        <f ca="1">calculos_a1!F189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calculos_a1!L6</f>
        <v>#VALUE!</v>
      </c>
      <c r="G14" s="34"/>
      <c r="H14" s="96" t="e">
        <f ca="1">calculos_a1!M6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calculos_a1!E96</f>
        <v>#DIV/0!</v>
      </c>
      <c r="G19" s="34"/>
      <c r="H19" s="96" t="e">
        <f ca="1">calculos_a1!F96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L9:L10"/>
    <mergeCell ref="O6:R6"/>
    <mergeCell ref="L14:L15"/>
    <mergeCell ref="L19:L20"/>
    <mergeCell ref="F14:F15"/>
    <mergeCell ref="H14:H15"/>
    <mergeCell ref="F19:F20"/>
    <mergeCell ref="H19:H20"/>
    <mergeCell ref="F9:F10"/>
    <mergeCell ref="H9:H10"/>
    <mergeCell ref="J9:J10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9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calculos_a1!D212</f>
        <v>#DIV/0!</v>
      </c>
      <c r="G9" s="34"/>
      <c r="H9" s="96" t="e">
        <f>calculos_a1!E212</f>
        <v>#DIV/0!</v>
      </c>
      <c r="I9" s="34"/>
      <c r="J9" s="96" t="e">
        <f>calculos_a1!F212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calculos_a1!L28</f>
        <v>#DIV/0!</v>
      </c>
      <c r="G14" s="34"/>
      <c r="H14" s="96" t="e">
        <f ca="1">calculos_a1!M28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calculos_a1!E119</f>
        <v>#DIV/0!</v>
      </c>
      <c r="G19" s="34"/>
      <c r="H19" s="96" t="e">
        <f ca="1">calculos_a1!F119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0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calculos_a1!D235</f>
        <v>#DIV/0!</v>
      </c>
      <c r="G9" s="34"/>
      <c r="H9" s="96" t="e">
        <f>calculos_a1!E235</f>
        <v>#DIV/0!</v>
      </c>
      <c r="I9" s="34"/>
      <c r="J9" s="96" t="e">
        <f>calculos_a1!F235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calculos_a1!L50</f>
        <v>#DIV/0!</v>
      </c>
      <c r="G14" s="34"/>
      <c r="H14" s="96" t="e">
        <f ca="1">calculos_a1!M50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calculos_a1!E142</f>
        <v>#DIV/0!</v>
      </c>
      <c r="G19" s="34"/>
      <c r="H19" s="96" t="e">
        <f ca="1">calculos_a1!F142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1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calculos_a1!D258</f>
        <v>#DIV/0!</v>
      </c>
      <c r="G9" s="34"/>
      <c r="H9" s="96" t="e">
        <f>calculos_a1!E258</f>
        <v>#DIV/0!</v>
      </c>
      <c r="I9" s="34"/>
      <c r="J9" s="96" t="e">
        <f>calculos_a1!F258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calculos_a1!L72</f>
        <v>#DIV/0!</v>
      </c>
      <c r="G14" s="34"/>
      <c r="H14" s="96" t="e">
        <f ca="1">calculos_a1!M72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calculos_a1!E165</f>
        <v>#DIV/0!</v>
      </c>
      <c r="G19" s="34"/>
      <c r="H19" s="96" t="e">
        <f ca="1">calculos_a1!F165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2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calculos_a2!D189</f>
        <v>#DIV/0!</v>
      </c>
      <c r="G9" s="34"/>
      <c r="H9" s="96" t="e">
        <f ca="1">calculos_a2!E189</f>
        <v>#DIV/0!</v>
      </c>
      <c r="I9" s="34"/>
      <c r="J9" s="96" t="e">
        <f ca="1">calculos_a2!F189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calculos_a2!L6</f>
        <v>#VALUE!</v>
      </c>
      <c r="G14" s="34"/>
      <c r="H14" s="96" t="e">
        <f ca="1">calculos_a2!M6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calculos_a2!E96</f>
        <v>#DIV/0!</v>
      </c>
      <c r="G19" s="34"/>
      <c r="H19" s="96" t="e">
        <f ca="1">calculos_a2!F96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3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calculos_a2!D212</f>
        <v>#DIV/0!</v>
      </c>
      <c r="G9" s="34"/>
      <c r="H9" s="96" t="e">
        <f>calculos_a2!E212</f>
        <v>#DIV/0!</v>
      </c>
      <c r="I9" s="34"/>
      <c r="J9" s="96" t="e">
        <f>calculos_a2!F212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calculos_a2!L28</f>
        <v>#DIV/0!</v>
      </c>
      <c r="G14" s="34"/>
      <c r="H14" s="96" t="e">
        <f ca="1">calculos_a2!M28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calculos_a2!E119</f>
        <v>#DIV/0!</v>
      </c>
      <c r="G19" s="34"/>
      <c r="H19" s="96" t="e">
        <f ca="1">calculos_a2!F119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54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calculos_a2!D235</f>
        <v>#DIV/0!</v>
      </c>
      <c r="G9" s="34"/>
      <c r="H9" s="96" t="e">
        <f>calculos_a2!E235</f>
        <v>#DIV/0!</v>
      </c>
      <c r="I9" s="34"/>
      <c r="J9" s="96" t="e">
        <f>calculos_a2!F235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calculos_a2!L50</f>
        <v>#DIV/0!</v>
      </c>
      <c r="G14" s="34"/>
      <c r="H14" s="96" t="e">
        <f ca="1">calculos_a2!M50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calculos_a2!E142</f>
        <v>#DIV/0!</v>
      </c>
      <c r="G19" s="34"/>
      <c r="H19" s="96" t="e">
        <f ca="1">calculos_a2!F142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55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calculos_a2!D258</f>
        <v>#DIV/0!</v>
      </c>
      <c r="G9" s="34"/>
      <c r="H9" s="96" t="e">
        <f>calculos_a2!E258</f>
        <v>#DIV/0!</v>
      </c>
      <c r="I9" s="34"/>
      <c r="J9" s="96" t="e">
        <f>calculos_a2!F258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calculos_a2!L72</f>
        <v>#DIV/0!</v>
      </c>
      <c r="G14" s="34"/>
      <c r="H14" s="96" t="e">
        <f ca="1">calculos_a2!M72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calculos_a2!E165</f>
        <v>#DIV/0!</v>
      </c>
      <c r="G19" s="34"/>
      <c r="H19" s="96" t="e">
        <f ca="1">calculos_a2!F165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56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calculos_a3!D189</f>
        <v>#DIV/0!</v>
      </c>
      <c r="G9" s="34"/>
      <c r="H9" s="96" t="e">
        <f ca="1">calculos_a3!E189</f>
        <v>#DIV/0!</v>
      </c>
      <c r="I9" s="34"/>
      <c r="J9" s="96" t="e">
        <f ca="1">calculos_a3!F189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calculos_a3!L6</f>
        <v>#VALUE!</v>
      </c>
      <c r="G14" s="34"/>
      <c r="H14" s="96" t="e">
        <f ca="1">calculos_a3!M6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calculos_a3!E96</f>
        <v>#DIV/0!</v>
      </c>
      <c r="G19" s="34"/>
      <c r="H19" s="96" t="e">
        <f ca="1">calculos_a3!F96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7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calculos_a3!D212</f>
        <v>#DIV/0!</v>
      </c>
      <c r="G9" s="34"/>
      <c r="H9" s="96" t="e">
        <f>calculos_a3!E212</f>
        <v>#DIV/0!</v>
      </c>
      <c r="I9" s="34"/>
      <c r="J9" s="96" t="e">
        <f>calculos_a3!F212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calculos_a3!L28</f>
        <v>#DIV/0!</v>
      </c>
      <c r="G14" s="34"/>
      <c r="H14" s="96" t="e">
        <f ca="1">calculos_a3!M28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calculos_a3!E119</f>
        <v>#DIV/0!</v>
      </c>
      <c r="G19" s="34"/>
      <c r="H19" s="96" t="e">
        <f ca="1">calculos_a3!F119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8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calculos_a3!D235</f>
        <v>#DIV/0!</v>
      </c>
      <c r="G9" s="34"/>
      <c r="H9" s="96" t="e">
        <f>calculos_a3!E235</f>
        <v>#DIV/0!</v>
      </c>
      <c r="I9" s="34"/>
      <c r="J9" s="96" t="e">
        <f>calculos_a3!F235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calculos_a3!L50</f>
        <v>#DIV/0!</v>
      </c>
      <c r="G14" s="34"/>
      <c r="H14" s="96" t="e">
        <f ca="1">calculos_a3!M50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calculos_a3!E142</f>
        <v>#DIV/0!</v>
      </c>
      <c r="G19" s="34"/>
      <c r="H19" s="96" t="e">
        <f ca="1">calculos_a3!F142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59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calculos_a3!D258</f>
        <v>#DIV/0!</v>
      </c>
      <c r="G9" s="34"/>
      <c r="H9" s="96" t="e">
        <f>calculos_a3!E258</f>
        <v>#DIV/0!</v>
      </c>
      <c r="I9" s="34"/>
      <c r="J9" s="96" t="e">
        <f>calculos_a3!F258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calculos_a3!L72</f>
        <v>#DIV/0!</v>
      </c>
      <c r="G14" s="34"/>
      <c r="H14" s="96" t="e">
        <f ca="1">calculos_a3!M72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calculos_a3!E165</f>
        <v>#DIV/0!</v>
      </c>
      <c r="G19" s="34"/>
      <c r="H19" s="96" t="e">
        <f ca="1">calculos_a3!F165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60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calculos_a4!D189</f>
        <v>#DIV/0!</v>
      </c>
      <c r="G9" s="34"/>
      <c r="H9" s="96" t="e">
        <f ca="1">calculos_a4!E189</f>
        <v>#DIV/0!</v>
      </c>
      <c r="I9" s="34"/>
      <c r="J9" s="96" t="e">
        <f ca="1">calculos_a4!F189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calculos_a4!L6</f>
        <v>#VALUE!</v>
      </c>
      <c r="G14" s="34"/>
      <c r="H14" s="96" t="e">
        <f ca="1">calculos_a4!M6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calculos_a4!E96</f>
        <v>#DIV/0!</v>
      </c>
      <c r="G19" s="34"/>
      <c r="H19" s="96" t="e">
        <f ca="1">calculos_a4!F96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61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calculos_a4!D212</f>
        <v>#DIV/0!</v>
      </c>
      <c r="G9" s="34"/>
      <c r="H9" s="96" t="e">
        <f>calculos_a4!E212</f>
        <v>#DIV/0!</v>
      </c>
      <c r="I9" s="34"/>
      <c r="J9" s="96" t="e">
        <f>calculos_a4!F212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calculos_a4!L28</f>
        <v>#DIV/0!</v>
      </c>
      <c r="G14" s="34"/>
      <c r="H14" s="96" t="e">
        <f ca="1">calculos_a4!M28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calculos_a4!E119</f>
        <v>#DIV/0!</v>
      </c>
      <c r="G19" s="34"/>
      <c r="H19" s="96" t="e">
        <f ca="1">calculos_a4!F119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62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calculos_a4!D235</f>
        <v>#DIV/0!</v>
      </c>
      <c r="G9" s="34"/>
      <c r="H9" s="96" t="e">
        <f>calculos_a4!E235</f>
        <v>#DIV/0!</v>
      </c>
      <c r="I9" s="34"/>
      <c r="J9" s="96" t="e">
        <f>calculos_a4!F235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calculos_a4!L50</f>
        <v>#DIV/0!</v>
      </c>
      <c r="G14" s="34"/>
      <c r="H14" s="96" t="e">
        <f ca="1">calculos_a4!M50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calculos_a4!E142</f>
        <v>#DIV/0!</v>
      </c>
      <c r="G19" s="34"/>
      <c r="H19" s="96" t="e">
        <f ca="1">calculos_a4!F142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63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calculos_a4!D258</f>
        <v>#DIV/0!</v>
      </c>
      <c r="G9" s="34"/>
      <c r="H9" s="96" t="e">
        <f>calculos_a4!E258</f>
        <v>#DIV/0!</v>
      </c>
      <c r="I9" s="34"/>
      <c r="J9" s="96" t="e">
        <f>calculos_a4!F258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calculos_a4!L72</f>
        <v>#DIV/0!</v>
      </c>
      <c r="G14" s="34"/>
      <c r="H14" s="96" t="e">
        <f ca="1">calculos_a4!M72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calculos_a4!E165</f>
        <v>#DIV/0!</v>
      </c>
      <c r="G19" s="34"/>
      <c r="H19" s="96" t="e">
        <f ca="1">calculos_a4!F165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64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calculos_a5!D189</f>
        <v>#DIV/0!</v>
      </c>
      <c r="G9" s="34"/>
      <c r="H9" s="96" t="e">
        <f ca="1">calculos_a5!E189</f>
        <v>#DIV/0!</v>
      </c>
      <c r="I9" s="34"/>
      <c r="J9" s="96" t="e">
        <f ca="1">calculos_a5!F189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calculos_a5!L6</f>
        <v>#VALUE!</v>
      </c>
      <c r="G14" s="34"/>
      <c r="H14" s="96" t="e">
        <f ca="1">calculos_a5!M6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calculos_a5!E96</f>
        <v>#DIV/0!</v>
      </c>
      <c r="G19" s="34"/>
      <c r="H19" s="96" t="e">
        <f ca="1">calculos_a5!F96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65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calculos_a5!D212</f>
        <v>#DIV/0!</v>
      </c>
      <c r="G9" s="34"/>
      <c r="H9" s="96" t="e">
        <f>calculos_a5!E212</f>
        <v>#DIV/0!</v>
      </c>
      <c r="I9" s="34"/>
      <c r="J9" s="96" t="e">
        <f>calculos_a5!F212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calculos_a5!L28</f>
        <v>#DIV/0!</v>
      </c>
      <c r="G14" s="34"/>
      <c r="H14" s="96" t="e">
        <f ca="1">calculos_a5!M28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calculos_a5!E119</f>
        <v>#DIV/0!</v>
      </c>
      <c r="G19" s="34"/>
      <c r="H19" s="96" t="e">
        <f ca="1">calculos_a5!F119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66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calculos_a5!D235</f>
        <v>#DIV/0!</v>
      </c>
      <c r="G9" s="34"/>
      <c r="H9" s="96" t="e">
        <f>calculos_a5!E235</f>
        <v>#DIV/0!</v>
      </c>
      <c r="I9" s="34"/>
      <c r="J9" s="96" t="e">
        <f>calculos_a5!F235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calculos_a5!L50</f>
        <v>#DIV/0!</v>
      </c>
      <c r="G14" s="34"/>
      <c r="H14" s="96" t="e">
        <f ca="1">calculos_a5!M50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calculos_a5!E142</f>
        <v>#DIV/0!</v>
      </c>
      <c r="G19" s="34"/>
      <c r="H19" s="96" t="e">
        <f ca="1">calculos_a5!F142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67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calculos_a5!D258</f>
        <v>#DIV/0!</v>
      </c>
      <c r="G9" s="34"/>
      <c r="H9" s="96" t="e">
        <f>calculos_a5!E258</f>
        <v>#DIV/0!</v>
      </c>
      <c r="I9" s="34"/>
      <c r="J9" s="96" t="e">
        <f>calculos_a5!F258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calculos_a5!L72</f>
        <v>#DIV/0!</v>
      </c>
      <c r="G14" s="34"/>
      <c r="H14" s="96" t="e">
        <f ca="1">calculos_a5!M72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calculos_a5!E165</f>
        <v>#DIV/0!</v>
      </c>
      <c r="G19" s="34"/>
      <c r="H19" s="96" t="e">
        <f ca="1">calculos_a5!F165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68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calculos_a6!D189</f>
        <v>#DIV/0!</v>
      </c>
      <c r="G9" s="34"/>
      <c r="H9" s="96" t="e">
        <f ca="1">calculos_a6!E189</f>
        <v>#DIV/0!</v>
      </c>
      <c r="I9" s="34"/>
      <c r="J9" s="96" t="e">
        <f ca="1">calculos_a6!F189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calculos_a6!L6</f>
        <v>#VALUE!</v>
      </c>
      <c r="G14" s="34"/>
      <c r="H14" s="96" t="e">
        <f ca="1">calculos_a6!M6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calculos_a6!E96</f>
        <v>#DIV/0!</v>
      </c>
      <c r="G19" s="34"/>
      <c r="H19" s="96" t="e">
        <f ca="1">calculos_a6!F96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69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calculos_a6!D212</f>
        <v>#DIV/0!</v>
      </c>
      <c r="G9" s="34"/>
      <c r="H9" s="96" t="e">
        <f>calculos_a6!E212</f>
        <v>#DIV/0!</v>
      </c>
      <c r="I9" s="34"/>
      <c r="J9" s="96" t="e">
        <f>calculos_a6!F212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calculos_a6!L28</f>
        <v>#DIV/0!</v>
      </c>
      <c r="G14" s="34"/>
      <c r="H14" s="96" t="e">
        <f ca="1">calculos_a6!M28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calculos_a6!E119</f>
        <v>#DIV/0!</v>
      </c>
      <c r="G19" s="34"/>
      <c r="H19" s="96" t="e">
        <f ca="1">calculos_a6!F119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70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calculos_a6!D235</f>
        <v>#DIV/0!</v>
      </c>
      <c r="G9" s="34"/>
      <c r="H9" s="96" t="e">
        <f>calculos_a6!E235</f>
        <v>#DIV/0!</v>
      </c>
      <c r="I9" s="34"/>
      <c r="J9" s="96" t="e">
        <f>calculos_a6!F235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calculos_a6!L50</f>
        <v>#DIV/0!</v>
      </c>
      <c r="G14" s="34"/>
      <c r="H14" s="96" t="e">
        <f ca="1">calculos_a6!M50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calculos_a6!E142</f>
        <v>#DIV/0!</v>
      </c>
      <c r="G19" s="34"/>
      <c r="H19" s="96" t="e">
        <f ca="1">calculos_a6!F142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71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calculos_a6!D258</f>
        <v>#DIV/0!</v>
      </c>
      <c r="G9" s="34"/>
      <c r="H9" s="96" t="e">
        <f>calculos_a6!E258</f>
        <v>#DIV/0!</v>
      </c>
      <c r="I9" s="34"/>
      <c r="J9" s="96" t="e">
        <f>calculos_a6!F258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calculos_a6!L72</f>
        <v>#DIV/0!</v>
      </c>
      <c r="G14" s="34"/>
      <c r="H14" s="96" t="e">
        <f ca="1">calculos_a6!M72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calculos_a6!E165</f>
        <v>#DIV/0!</v>
      </c>
      <c r="G19" s="34"/>
      <c r="H19" s="96" t="e">
        <f ca="1">calculos_a6!F165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72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calculos_a7!D189</f>
        <v>#DIV/0!</v>
      </c>
      <c r="G9" s="34"/>
      <c r="H9" s="96" t="e">
        <f ca="1">calculos_a7!E189</f>
        <v>#DIV/0!</v>
      </c>
      <c r="I9" s="34"/>
      <c r="J9" s="96" t="e">
        <f ca="1">calculos_a7!F189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calculos_a7!L6</f>
        <v>#VALUE!</v>
      </c>
      <c r="G14" s="34"/>
      <c r="H14" s="96" t="e">
        <f ca="1">calculos_a7!M6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calculos_a7!E96</f>
        <v>#DIV/0!</v>
      </c>
      <c r="G19" s="34"/>
      <c r="H19" s="96" t="e">
        <f ca="1">calculos_a7!F96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73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calculos_a7!D212</f>
        <v>#DIV/0!</v>
      </c>
      <c r="G9" s="34"/>
      <c r="H9" s="96" t="e">
        <f>calculos_a7!E212</f>
        <v>#DIV/0!</v>
      </c>
      <c r="I9" s="34"/>
      <c r="J9" s="96" t="e">
        <f>calculos_a7!F212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calculos_a7!L28</f>
        <v>#DIV/0!</v>
      </c>
      <c r="G14" s="34"/>
      <c r="H14" s="96" t="e">
        <f ca="1">calculos_a7!M28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calculos_a7!E119</f>
        <v>#DIV/0!</v>
      </c>
      <c r="G19" s="34"/>
      <c r="H19" s="96" t="e">
        <f ca="1">calculos_a7!F119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74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calculos_a7!D235</f>
        <v>#DIV/0!</v>
      </c>
      <c r="G9" s="34"/>
      <c r="H9" s="96" t="e">
        <f>calculos_a7!E235</f>
        <v>#DIV/0!</v>
      </c>
      <c r="I9" s="34"/>
      <c r="J9" s="96" t="e">
        <f>calculos_a7!F235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calculos_a7!L50</f>
        <v>#DIV/0!</v>
      </c>
      <c r="G14" s="34"/>
      <c r="H14" s="96" t="e">
        <f ca="1">calculos_a7!M50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calculos_a7!E142</f>
        <v>#DIV/0!</v>
      </c>
      <c r="G19" s="34"/>
      <c r="H19" s="96" t="e">
        <f ca="1">calculos_a7!F142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75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calculos_a7!D258</f>
        <v>#DIV/0!</v>
      </c>
      <c r="G9" s="34"/>
      <c r="H9" s="96" t="e">
        <f>calculos_a7!E258</f>
        <v>#DIV/0!</v>
      </c>
      <c r="I9" s="34"/>
      <c r="J9" s="96" t="e">
        <f>calculos_a7!F258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calculos_a7!L72</f>
        <v>#DIV/0!</v>
      </c>
      <c r="G14" s="34"/>
      <c r="H14" s="96" t="e">
        <f ca="1">calculos_a7!M72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calculos_a7!E165</f>
        <v>#DIV/0!</v>
      </c>
      <c r="G19" s="34"/>
      <c r="H19" s="96" t="e">
        <f ca="1">calculos_a7!F165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76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calculos_a8!D189</f>
        <v>#DIV/0!</v>
      </c>
      <c r="G9" s="34"/>
      <c r="H9" s="96" t="e">
        <f ca="1">calculos_a8!E189</f>
        <v>#DIV/0!</v>
      </c>
      <c r="I9" s="34"/>
      <c r="J9" s="96" t="e">
        <f ca="1">calculos_a8!F189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calculos_a8!L6</f>
        <v>#VALUE!</v>
      </c>
      <c r="G14" s="34"/>
      <c r="H14" s="96" t="e">
        <f ca="1">calculos_a8!M6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calculos_a8!E96</f>
        <v>#DIV/0!</v>
      </c>
      <c r="G19" s="34"/>
      <c r="H19" s="96" t="e">
        <f ca="1">calculos_a8!F96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77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calculos_a8!D212</f>
        <v>#DIV/0!</v>
      </c>
      <c r="G9" s="34"/>
      <c r="H9" s="96" t="e">
        <f>calculos_a8!E212</f>
        <v>#DIV/0!</v>
      </c>
      <c r="I9" s="34"/>
      <c r="J9" s="96" t="e">
        <f>calculos_a8!F212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calculos_a8!L28</f>
        <v>#DIV/0!</v>
      </c>
      <c r="G14" s="34"/>
      <c r="H14" s="96" t="e">
        <f ca="1">calculos_a8!M28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calculos_a8!E119</f>
        <v>#DIV/0!</v>
      </c>
      <c r="G19" s="34"/>
      <c r="H19" s="96" t="e">
        <f ca="1">calculos_a8!F119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78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calculos_a8!D235</f>
        <v>#DIV/0!</v>
      </c>
      <c r="G9" s="34"/>
      <c r="H9" s="96" t="e">
        <f>calculos_a8!E235</f>
        <v>#DIV/0!</v>
      </c>
      <c r="I9" s="34"/>
      <c r="J9" s="96" t="e">
        <f>calculos_a8!F235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calculos_a8!L50</f>
        <v>#DIV/0!</v>
      </c>
      <c r="G14" s="34"/>
      <c r="H14" s="96" t="e">
        <f ca="1">calculos_a8!M50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calculos_a8!E142</f>
        <v>#DIV/0!</v>
      </c>
      <c r="G19" s="34"/>
      <c r="H19" s="96" t="e">
        <f ca="1">calculos_a8!F142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/>
  <dimension ref="A1:DG16"/>
  <sheetViews>
    <sheetView workbookViewId="0"/>
  </sheetViews>
  <sheetFormatPr defaultRowHeight="12.75"/>
  <cols>
    <col min="1" max="1" width="3.7109375" style="67" customWidth="1"/>
    <col min="2" max="2" width="7.28515625" style="1" customWidth="1"/>
    <col min="3" max="3" width="9.140625" style="1"/>
    <col min="4" max="4" width="10.7109375" style="1" customWidth="1"/>
    <col min="5" max="5" width="3.7109375" style="1" customWidth="1"/>
    <col min="6" max="6" width="10.7109375" style="1" customWidth="1"/>
    <col min="7" max="7" width="3.7109375" style="1" customWidth="1"/>
    <col min="8" max="8" width="10.7109375" style="1" customWidth="1"/>
    <col min="9" max="9" width="3.7109375" style="1" customWidth="1"/>
    <col min="10" max="10" width="15.7109375" style="1" customWidth="1"/>
    <col min="11" max="11" width="2.140625" style="1" customWidth="1"/>
    <col min="12" max="12" width="2.7109375" style="67" customWidth="1"/>
    <col min="13" max="13" width="11.140625" style="1" customWidth="1"/>
    <col min="14" max="16" width="9.140625" style="1"/>
    <col min="17" max="111" width="9.140625" style="67"/>
    <col min="112" max="16384" width="9.140625" style="1"/>
  </cols>
  <sheetData>
    <row r="1" spans="2:16">
      <c r="B1" s="67"/>
      <c r="C1" s="67"/>
      <c r="D1" s="67"/>
      <c r="E1" s="67"/>
      <c r="F1" s="67"/>
      <c r="G1" s="67"/>
      <c r="H1" s="67"/>
      <c r="I1" s="67"/>
      <c r="J1" s="67"/>
      <c r="K1" s="67"/>
      <c r="M1" s="67"/>
      <c r="N1" s="67"/>
      <c r="O1" s="67"/>
      <c r="P1" s="67"/>
    </row>
    <row r="2" spans="2:16">
      <c r="B2" s="67"/>
      <c r="C2" s="67"/>
      <c r="D2" s="67"/>
      <c r="E2" s="67"/>
      <c r="F2" s="67"/>
      <c r="G2" s="67"/>
      <c r="H2" s="67"/>
      <c r="I2" s="67"/>
      <c r="J2" s="67"/>
      <c r="K2" s="67"/>
      <c r="M2" s="67"/>
      <c r="N2" s="67"/>
      <c r="O2" s="67"/>
      <c r="P2" s="67"/>
    </row>
    <row r="3" spans="2:16">
      <c r="B3" s="67"/>
      <c r="C3" s="67"/>
      <c r="D3" s="67"/>
      <c r="E3" s="67"/>
      <c r="F3" s="67"/>
      <c r="G3" s="67"/>
      <c r="H3" s="67"/>
      <c r="I3" s="67"/>
      <c r="J3" s="67"/>
      <c r="K3" s="67"/>
      <c r="M3" s="67"/>
      <c r="N3" s="67"/>
      <c r="O3" s="67"/>
      <c r="P3" s="67"/>
    </row>
    <row r="4" spans="2:16">
      <c r="B4" s="67"/>
      <c r="C4" s="67"/>
      <c r="D4" s="67"/>
      <c r="E4" s="67"/>
      <c r="F4" s="67"/>
      <c r="G4" s="67"/>
      <c r="H4" s="67"/>
      <c r="I4" s="67"/>
      <c r="J4" s="67"/>
      <c r="K4" s="67"/>
      <c r="M4" s="67"/>
      <c r="N4" s="67"/>
      <c r="O4" s="67"/>
      <c r="P4" s="67"/>
    </row>
    <row r="5" spans="2:16" ht="13.5" thickBot="1">
      <c r="B5" s="67"/>
      <c r="C5" s="67"/>
      <c r="D5" s="67"/>
      <c r="E5" s="67"/>
      <c r="F5" s="67"/>
      <c r="G5" s="67"/>
      <c r="H5" s="67"/>
      <c r="I5" s="67"/>
      <c r="J5" s="67"/>
      <c r="K5" s="67"/>
      <c r="M5" s="67"/>
      <c r="N5" s="67"/>
      <c r="O5" s="67"/>
      <c r="P5" s="67"/>
    </row>
    <row r="6" spans="2:16" ht="13.5" thickBot="1">
      <c r="B6" s="37"/>
      <c r="C6" s="38"/>
      <c r="D6" s="38"/>
      <c r="E6" s="38"/>
      <c r="F6" s="38"/>
      <c r="G6" s="38"/>
      <c r="H6" s="38"/>
      <c r="I6" s="38"/>
      <c r="J6" s="38"/>
      <c r="K6" s="39"/>
      <c r="L6" s="34"/>
      <c r="M6" s="68"/>
      <c r="N6" s="68"/>
      <c r="O6" s="68"/>
      <c r="P6" s="68"/>
    </row>
    <row r="7" spans="2:16" ht="14.25" thickBot="1">
      <c r="B7" s="40"/>
      <c r="C7" s="34"/>
      <c r="D7" s="34"/>
      <c r="E7" s="34"/>
      <c r="F7" s="34"/>
      <c r="G7" s="34"/>
      <c r="H7" s="34"/>
      <c r="I7" s="34"/>
      <c r="J7" s="34"/>
      <c r="K7" s="41"/>
      <c r="L7" s="69"/>
      <c r="M7" s="95" t="s">
        <v>0</v>
      </c>
      <c r="N7" s="95"/>
      <c r="O7" s="95"/>
      <c r="P7" s="95"/>
    </row>
    <row r="8" spans="2:16" ht="27.75" thickBot="1">
      <c r="B8" s="40"/>
      <c r="C8" s="34"/>
      <c r="D8" s="34"/>
      <c r="E8" s="34"/>
      <c r="F8" s="34"/>
      <c r="G8" s="34"/>
      <c r="H8" s="33"/>
      <c r="I8" s="34"/>
      <c r="J8" s="34"/>
      <c r="K8" s="41"/>
      <c r="L8" s="69"/>
      <c r="M8" s="31" t="s">
        <v>1</v>
      </c>
      <c r="N8" s="35" t="s">
        <v>2</v>
      </c>
      <c r="O8" s="31" t="s">
        <v>3</v>
      </c>
      <c r="P8" s="61" t="s">
        <v>4</v>
      </c>
    </row>
    <row r="9" spans="2:16" ht="17.25" thickBot="1">
      <c r="B9" s="40"/>
      <c r="C9" s="34"/>
      <c r="D9" s="34"/>
      <c r="E9" s="34"/>
      <c r="F9" s="34"/>
      <c r="G9" s="34"/>
      <c r="H9" s="33"/>
      <c r="I9" s="34"/>
      <c r="J9" s="34"/>
      <c r="K9" s="41"/>
      <c r="L9" s="69"/>
      <c r="M9" s="59" t="s">
        <v>5</v>
      </c>
      <c r="N9" s="60" t="s">
        <v>6</v>
      </c>
      <c r="O9" s="60" t="s">
        <v>6</v>
      </c>
      <c r="P9" s="60" t="s">
        <v>6</v>
      </c>
    </row>
    <row r="10" spans="2:16" ht="14.25">
      <c r="B10" s="40"/>
      <c r="C10" s="34"/>
      <c r="D10" s="96">
        <v>0.98</v>
      </c>
      <c r="E10" s="34"/>
      <c r="F10" s="96">
        <v>0.96</v>
      </c>
      <c r="G10" s="34"/>
      <c r="H10" s="96">
        <v>0.94</v>
      </c>
      <c r="I10" s="34"/>
      <c r="J10" s="99" t="str">
        <f>IF(D10&gt;=0.95,(IF(F10&gt;=0.95,(IF(H10&gt;=0.95,"Padronizado","Não padronizado")),"Não padronizado")),"Não padronizado")</f>
        <v>Não padronizado</v>
      </c>
      <c r="K10" s="41"/>
      <c r="L10" s="34"/>
      <c r="M10" s="70"/>
      <c r="N10" s="70"/>
      <c r="O10" s="70"/>
      <c r="P10" s="70"/>
    </row>
    <row r="11" spans="2:16" ht="15" thickBot="1">
      <c r="B11" s="40"/>
      <c r="C11" s="34"/>
      <c r="D11" s="97"/>
      <c r="E11" s="34"/>
      <c r="F11" s="97"/>
      <c r="G11" s="34"/>
      <c r="H11" s="98"/>
      <c r="I11" s="34"/>
      <c r="J11" s="100"/>
      <c r="K11" s="41"/>
      <c r="L11" s="34"/>
      <c r="M11" s="70"/>
      <c r="N11" s="70"/>
      <c r="O11" s="70"/>
      <c r="P11" s="70"/>
    </row>
    <row r="12" spans="2:16" ht="15">
      <c r="B12" s="40"/>
      <c r="C12" s="34"/>
      <c r="D12" s="42" t="str">
        <f>IF(D10&gt;=0.95,"Preciso","Não preciso")</f>
        <v>Preciso</v>
      </c>
      <c r="E12" s="34"/>
      <c r="F12" s="42" t="str">
        <f>IF(F10&gt;=0.95,"Exato","Não exato")</f>
        <v>Exato</v>
      </c>
      <c r="G12" s="34"/>
      <c r="H12" s="34"/>
      <c r="I12" s="34"/>
      <c r="J12" s="34"/>
      <c r="K12" s="41"/>
      <c r="L12" s="34"/>
      <c r="M12" s="68"/>
      <c r="N12" s="68"/>
      <c r="O12" s="68"/>
      <c r="P12" s="68"/>
    </row>
    <row r="13" spans="2:16" ht="13.5" thickBot="1">
      <c r="B13" s="43"/>
      <c r="C13" s="44"/>
      <c r="D13" s="44"/>
      <c r="E13" s="44"/>
      <c r="F13" s="44"/>
      <c r="G13" s="44"/>
      <c r="H13" s="44"/>
      <c r="I13" s="44"/>
      <c r="J13" s="44"/>
      <c r="K13" s="45"/>
      <c r="L13" s="34"/>
      <c r="M13" s="68"/>
      <c r="N13" s="68"/>
      <c r="O13" s="68"/>
      <c r="P13" s="68"/>
    </row>
    <row r="14" spans="2:16">
      <c r="B14" s="67"/>
      <c r="C14" s="67"/>
      <c r="D14" s="67"/>
      <c r="E14" s="67"/>
      <c r="F14" s="67"/>
      <c r="G14" s="67"/>
      <c r="H14" s="67"/>
      <c r="I14" s="67"/>
      <c r="J14" s="67"/>
      <c r="K14" s="67"/>
      <c r="M14" s="67"/>
      <c r="N14" s="67"/>
      <c r="O14" s="67"/>
      <c r="P14" s="67"/>
    </row>
    <row r="15" spans="2:16">
      <c r="B15" s="67"/>
      <c r="C15" s="67"/>
      <c r="D15" s="67"/>
      <c r="E15" s="67"/>
      <c r="F15" s="67"/>
      <c r="G15" s="67"/>
      <c r="H15" s="67"/>
      <c r="I15" s="67"/>
      <c r="J15" s="67"/>
      <c r="K15" s="67"/>
      <c r="M15" s="67"/>
      <c r="N15" s="67"/>
      <c r="O15" s="67"/>
      <c r="P15" s="67"/>
    </row>
    <row r="16" spans="2:16">
      <c r="B16" s="67"/>
      <c r="C16" s="67"/>
      <c r="D16" s="67"/>
      <c r="E16" s="67"/>
      <c r="F16" s="67"/>
      <c r="G16" s="67"/>
      <c r="H16" s="67"/>
      <c r="I16" s="67"/>
      <c r="J16" s="67"/>
      <c r="K16" s="67"/>
      <c r="M16" s="67"/>
      <c r="N16" s="67"/>
      <c r="O16" s="67"/>
      <c r="P16" s="67"/>
    </row>
  </sheetData>
  <sheetProtection sheet="1" objects="1" scenarios="1" selectLockedCells="1" selectUnlockedCells="1"/>
  <mergeCells count="5">
    <mergeCell ref="M7:P7"/>
    <mergeCell ref="D10:D11"/>
    <mergeCell ref="F10:F11"/>
    <mergeCell ref="H10:H11"/>
    <mergeCell ref="J10:J11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79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calculos_a8!D258</f>
        <v>#DIV/0!</v>
      </c>
      <c r="G9" s="34"/>
      <c r="H9" s="96" t="e">
        <f>calculos_a8!E258</f>
        <v>#DIV/0!</v>
      </c>
      <c r="I9" s="34"/>
      <c r="J9" s="96" t="e">
        <f>calculos_a1!F258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calculos_a8!L72</f>
        <v>#DIV/0!</v>
      </c>
      <c r="G14" s="34"/>
      <c r="H14" s="96" t="e">
        <f ca="1">calculos_a8!M72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calculos_a8!E165</f>
        <v>#DIV/0!</v>
      </c>
      <c r="G19" s="34"/>
      <c r="H19" s="96" t="e">
        <f ca="1">calculos_a8!F165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80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calculos_a9!D189</f>
        <v>#DIV/0!</v>
      </c>
      <c r="G9" s="34"/>
      <c r="H9" s="96" t="e">
        <f ca="1">calculos_a9!E189</f>
        <v>#DIV/0!</v>
      </c>
      <c r="I9" s="34"/>
      <c r="J9" s="96" t="e">
        <f ca="1">calculos_a9!F189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calculos_a9!L6</f>
        <v>#VALUE!</v>
      </c>
      <c r="G14" s="34"/>
      <c r="H14" s="96" t="e">
        <f ca="1">calculos_a9!M6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calculos_a9!E96</f>
        <v>#DIV/0!</v>
      </c>
      <c r="G19" s="34"/>
      <c r="H19" s="96" t="e">
        <f ca="1">calculos_a9!F96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81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calculos_a9!D212</f>
        <v>#DIV/0!</v>
      </c>
      <c r="G9" s="34"/>
      <c r="H9" s="96" t="e">
        <f>calculos_a9!E212</f>
        <v>#DIV/0!</v>
      </c>
      <c r="I9" s="34"/>
      <c r="J9" s="96" t="e">
        <f>calculos_a9!F212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calculos_a9!L28</f>
        <v>#DIV/0!</v>
      </c>
      <c r="G14" s="34"/>
      <c r="H14" s="96" t="e">
        <f ca="1">calculos_a9!M28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calculos_a9!E119</f>
        <v>#DIV/0!</v>
      </c>
      <c r="G19" s="34"/>
      <c r="H19" s="96" t="e">
        <f ca="1">calculos_a9!F119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82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calculos_a9!D235</f>
        <v>#DIV/0!</v>
      </c>
      <c r="G9" s="34"/>
      <c r="H9" s="96" t="e">
        <f>calculos_a9!E235</f>
        <v>#DIV/0!</v>
      </c>
      <c r="I9" s="34"/>
      <c r="J9" s="96" t="e">
        <f>calculos_a9!F235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calculos_a9!L50</f>
        <v>#DIV/0!</v>
      </c>
      <c r="G14" s="34"/>
      <c r="H14" s="96" t="e">
        <f ca="1">calculos_a9!M50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calculos_a9!E142</f>
        <v>#DIV/0!</v>
      </c>
      <c r="G19" s="34"/>
      <c r="H19" s="96" t="e">
        <f ca="1">calculos_a9!F142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Plan83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calculos_a9!D258</f>
        <v>#DIV/0!</v>
      </c>
      <c r="G9" s="34"/>
      <c r="H9" s="96" t="e">
        <f>calculos_a9!E258</f>
        <v>#DIV/0!</v>
      </c>
      <c r="I9" s="34"/>
      <c r="J9" s="96" t="e">
        <f>calculos_a9!F258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calculos_a9!L72</f>
        <v>#DIV/0!</v>
      </c>
      <c r="G14" s="34"/>
      <c r="H14" s="96" t="e">
        <f ca="1">calculos_a9!M72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calculos_a9!E165</f>
        <v>#DIV/0!</v>
      </c>
      <c r="G19" s="34"/>
      <c r="H19" s="96" t="e">
        <f ca="1">calculos_a9!F165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Plan84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 ca="1">calculos_a10!D189</f>
        <v>#DIV/0!</v>
      </c>
      <c r="G9" s="34"/>
      <c r="H9" s="96" t="e">
        <f ca="1">calculos_a10!E189</f>
        <v>#DIV/0!</v>
      </c>
      <c r="I9" s="34"/>
      <c r="J9" s="96" t="e">
        <f ca="1">calculos_a10!F189</f>
        <v>#DIV/0!</v>
      </c>
      <c r="K9" s="34"/>
      <c r="L9" s="99" t="e">
        <f ca="1"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 ca="1">IF(F9&gt;=0.95,"Preciso","Não preciso")</f>
        <v>#DIV/0!</v>
      </c>
      <c r="G11" s="34"/>
      <c r="H11" s="42" t="e">
        <f ca="1"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 ca="1">calculos_a10!L6</f>
        <v>#VALUE!</v>
      </c>
      <c r="G14" s="34"/>
      <c r="H14" s="96" t="e">
        <f ca="1">calculos_a10!M6</f>
        <v>#VALUE!</v>
      </c>
      <c r="I14" s="34"/>
      <c r="J14" s="34"/>
      <c r="K14" s="34"/>
      <c r="L14" s="99" t="e">
        <f ca="1">(IF(F14&gt;=0.95,IF(H14&gt;=0.95,"Padronizado","Não padronizado"),"Não Padronizado"))</f>
        <v>#VALUE!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 ca="1">IF(F14&gt;=0.95,"Preciso","Não preciso")</f>
        <v>#VALUE!</v>
      </c>
      <c r="G16" s="34"/>
      <c r="H16" s="42" t="e">
        <f ca="1">IF(H14&gt;=0.95,"Exato","Não exato")</f>
        <v>#VALUE!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calculos_a10!E96</f>
        <v>#DIV/0!</v>
      </c>
      <c r="G19" s="34"/>
      <c r="H19" s="96" t="e">
        <f ca="1">calculos_a10!F96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85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calculos_a10!D212</f>
        <v>#DIV/0!</v>
      </c>
      <c r="G9" s="34"/>
      <c r="H9" s="96" t="e">
        <f>calculos_a10!E212</f>
        <v>#DIV/0!</v>
      </c>
      <c r="I9" s="34"/>
      <c r="J9" s="96" t="e">
        <f>calculos_a10!F212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calculos_a10!L28</f>
        <v>#DIV/0!</v>
      </c>
      <c r="G14" s="34"/>
      <c r="H14" s="96" t="e">
        <f ca="1">calculos_a10!M28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calculos_a10!E119</f>
        <v>#DIV/0!</v>
      </c>
      <c r="G19" s="34"/>
      <c r="H19" s="96" t="e">
        <f ca="1">calculos_a10!F119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86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calculos_a10!D235</f>
        <v>#DIV/0!</v>
      </c>
      <c r="G9" s="34"/>
      <c r="H9" s="96" t="e">
        <f>calculos_a10!E235</f>
        <v>#DIV/0!</v>
      </c>
      <c r="I9" s="34"/>
      <c r="J9" s="96" t="e">
        <f>calculos_a10!F235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calculos_a10!L50</f>
        <v>#DIV/0!</v>
      </c>
      <c r="G14" s="34"/>
      <c r="H14" s="96" t="e">
        <f ca="1">calculos_a10!M50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calculos_a10!E142</f>
        <v>#DIV/0!</v>
      </c>
      <c r="G19" s="34"/>
      <c r="H19" s="96" t="e">
        <f ca="1">calculos_a10!F142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Plan87"/>
  <dimension ref="D4:S22"/>
  <sheetViews>
    <sheetView workbookViewId="0"/>
  </sheetViews>
  <sheetFormatPr defaultRowHeight="12.75"/>
  <cols>
    <col min="1" max="1" width="9.140625" style="2"/>
    <col min="2" max="2" width="9.7109375" style="2" customWidth="1"/>
    <col min="3" max="3" width="1.7109375" style="2" customWidth="1"/>
    <col min="4" max="4" width="9.85546875" style="2" customWidth="1"/>
    <col min="5" max="5" width="2.28515625" style="2" customWidth="1"/>
    <col min="6" max="6" width="12.42578125" style="2" customWidth="1"/>
    <col min="7" max="7" width="2" style="2" customWidth="1"/>
    <col min="8" max="8" width="12.42578125" style="2" customWidth="1"/>
    <col min="9" max="9" width="2" style="2" customWidth="1"/>
    <col min="10" max="10" width="12.42578125" style="2" customWidth="1"/>
    <col min="11" max="11" width="2" style="2" customWidth="1"/>
    <col min="12" max="12" width="16.28515625" style="2" customWidth="1"/>
    <col min="13" max="13" width="1" style="2" customWidth="1"/>
    <col min="14" max="14" width="2" style="2" customWidth="1"/>
    <col min="15" max="15" width="13.140625" style="2" customWidth="1"/>
    <col min="16" max="18" width="10.42578125" style="2" customWidth="1"/>
    <col min="19" max="16384" width="9.140625" style="2"/>
  </cols>
  <sheetData>
    <row r="4" spans="4:19" ht="13.5" thickBot="1"/>
    <row r="5" spans="4:19" ht="13.15" customHeight="1" thickBot="1">
      <c r="D5" s="37"/>
      <c r="E5" s="38"/>
      <c r="F5" s="38"/>
      <c r="G5" s="38"/>
      <c r="H5" s="38"/>
      <c r="I5" s="38"/>
      <c r="J5" s="38"/>
      <c r="K5" s="38"/>
      <c r="L5" s="38"/>
      <c r="M5" s="39"/>
      <c r="N5" s="28"/>
      <c r="S5" s="29"/>
    </row>
    <row r="6" spans="4:19" ht="13.9" customHeight="1" thickBot="1">
      <c r="D6" s="40"/>
      <c r="E6" s="34"/>
      <c r="F6" s="34"/>
      <c r="G6" s="34"/>
      <c r="H6" s="34"/>
      <c r="I6" s="34"/>
      <c r="J6" s="34"/>
      <c r="K6" s="34"/>
      <c r="L6" s="34"/>
      <c r="M6" s="41"/>
      <c r="N6" s="46"/>
      <c r="O6" s="108" t="s">
        <v>0</v>
      </c>
      <c r="P6" s="95"/>
      <c r="Q6" s="95"/>
      <c r="R6" s="95"/>
    </row>
    <row r="7" spans="4:19" ht="14.45" customHeight="1" thickBot="1">
      <c r="D7" s="40"/>
      <c r="E7" s="34"/>
      <c r="F7" s="34"/>
      <c r="G7" s="34"/>
      <c r="H7" s="34"/>
      <c r="I7" s="34"/>
      <c r="J7" s="33"/>
      <c r="K7" s="34"/>
      <c r="L7" s="34"/>
      <c r="M7" s="41"/>
      <c r="N7" s="46"/>
      <c r="O7" s="35" t="s">
        <v>1</v>
      </c>
      <c r="P7" s="31" t="s">
        <v>2</v>
      </c>
      <c r="Q7" s="31" t="s">
        <v>3</v>
      </c>
      <c r="R7" s="32" t="s">
        <v>4</v>
      </c>
    </row>
    <row r="8" spans="4:19" ht="14.45" customHeight="1" thickBot="1">
      <c r="D8" s="40"/>
      <c r="E8" s="34"/>
      <c r="F8" s="34"/>
      <c r="G8" s="34"/>
      <c r="H8" s="34"/>
      <c r="I8" s="34"/>
      <c r="J8" s="33"/>
      <c r="K8" s="34"/>
      <c r="L8" s="34"/>
      <c r="M8" s="41"/>
      <c r="N8" s="46"/>
      <c r="O8" s="36" t="s">
        <v>5</v>
      </c>
      <c r="P8" s="30" t="s">
        <v>6</v>
      </c>
      <c r="Q8" s="30" t="s">
        <v>6</v>
      </c>
      <c r="R8" s="30" t="s">
        <v>6</v>
      </c>
    </row>
    <row r="9" spans="4:19" ht="13.15" customHeight="1" thickBot="1">
      <c r="D9" s="40"/>
      <c r="E9" s="34"/>
      <c r="F9" s="96" t="e">
        <f>calculos_a10!D258</f>
        <v>#DIV/0!</v>
      </c>
      <c r="G9" s="34"/>
      <c r="H9" s="96" t="e">
        <f>calculos_a10!E258</f>
        <v>#DIV/0!</v>
      </c>
      <c r="I9" s="34"/>
      <c r="J9" s="96" t="e">
        <f>calculos_a10!F258</f>
        <v>#DIV/0!</v>
      </c>
      <c r="K9" s="34"/>
      <c r="L9" s="99" t="e">
        <f>IF(F9&gt;=0.95,(IF(H9&gt;=0.95,(IF(J9&gt;=0.95,"Padronizado","Não padronizado")),"Não padronizado")),"Não padronizado")</f>
        <v>#DIV/0!</v>
      </c>
      <c r="M9" s="41"/>
      <c r="N9" s="46"/>
      <c r="O9" s="36" t="s">
        <v>7</v>
      </c>
      <c r="P9" s="30" t="s">
        <v>6</v>
      </c>
      <c r="Q9" s="30" t="s">
        <v>6</v>
      </c>
      <c r="R9" s="30" t="s">
        <v>8</v>
      </c>
    </row>
    <row r="10" spans="4:19" ht="13.9" customHeight="1" thickBot="1">
      <c r="D10" s="40"/>
      <c r="E10" s="34"/>
      <c r="F10" s="97"/>
      <c r="G10" s="34"/>
      <c r="H10" s="97"/>
      <c r="I10" s="34"/>
      <c r="J10" s="98"/>
      <c r="K10" s="34"/>
      <c r="L10" s="100"/>
      <c r="M10" s="41"/>
      <c r="N10" s="46"/>
      <c r="O10" s="36" t="s">
        <v>9</v>
      </c>
      <c r="P10" s="30" t="s">
        <v>10</v>
      </c>
      <c r="Q10" s="30" t="s">
        <v>11</v>
      </c>
      <c r="R10" s="30" t="s">
        <v>8</v>
      </c>
    </row>
    <row r="11" spans="4:19" ht="15">
      <c r="D11" s="40"/>
      <c r="E11" s="34"/>
      <c r="F11" s="42" t="e">
        <f>IF(F9&gt;=0.95,"Preciso","Não preciso")</f>
        <v>#DIV/0!</v>
      </c>
      <c r="G11" s="34"/>
      <c r="H11" s="42" t="e">
        <f>IF(H9&gt;=0.95,"Exato","Não exato")</f>
        <v>#DIV/0!</v>
      </c>
      <c r="I11" s="34"/>
      <c r="J11" s="34"/>
      <c r="K11" s="34"/>
      <c r="L11" s="34"/>
      <c r="M11" s="41"/>
      <c r="N11" s="28"/>
    </row>
    <row r="12" spans="4:19" ht="13.15" customHeight="1">
      <c r="D12" s="40"/>
      <c r="E12" s="34"/>
      <c r="F12" s="34"/>
      <c r="G12" s="34"/>
      <c r="H12" s="34"/>
      <c r="I12" s="34"/>
      <c r="J12" s="34"/>
      <c r="K12" s="34"/>
      <c r="L12" s="34"/>
      <c r="M12" s="41"/>
      <c r="N12" s="28"/>
    </row>
    <row r="13" spans="4:19" ht="13.9" customHeight="1" thickBot="1">
      <c r="D13" s="40"/>
      <c r="E13" s="34"/>
      <c r="F13" s="34"/>
      <c r="G13" s="34"/>
      <c r="H13" s="34"/>
      <c r="I13" s="34"/>
      <c r="J13" s="34"/>
      <c r="K13" s="34"/>
      <c r="L13" s="34"/>
      <c r="M13" s="41"/>
      <c r="N13" s="28"/>
    </row>
    <row r="14" spans="4:19">
      <c r="D14" s="40"/>
      <c r="E14" s="34"/>
      <c r="F14" s="96" t="e">
        <f>calculos_a10!L72</f>
        <v>#DIV/0!</v>
      </c>
      <c r="G14" s="34"/>
      <c r="H14" s="96" t="e">
        <f ca="1">calculos_a10!M72</f>
        <v>#DIV/0!</v>
      </c>
      <c r="I14" s="34"/>
      <c r="J14" s="34"/>
      <c r="K14" s="34"/>
      <c r="L14" s="99" t="e">
        <f>(IF(F14&gt;=0.95,IF(H14&gt;=0.95,"Padronizado","Não padronizado"),"Não Padronizado"))</f>
        <v>#DIV/0!</v>
      </c>
      <c r="M14" s="41"/>
      <c r="N14" s="28"/>
    </row>
    <row r="15" spans="4:19" ht="13.9" customHeight="1" thickBot="1">
      <c r="D15" s="40"/>
      <c r="E15" s="34"/>
      <c r="F15" s="97"/>
      <c r="G15" s="34"/>
      <c r="H15" s="97"/>
      <c r="I15" s="34"/>
      <c r="J15" s="34"/>
      <c r="K15" s="34"/>
      <c r="L15" s="100"/>
      <c r="M15" s="41"/>
      <c r="N15" s="28"/>
    </row>
    <row r="16" spans="4:19" ht="15">
      <c r="D16" s="40"/>
      <c r="E16" s="34"/>
      <c r="F16" s="42" t="e">
        <f>IF(F14&gt;=0.95,"Preciso","Não preciso")</f>
        <v>#DIV/0!</v>
      </c>
      <c r="G16" s="34"/>
      <c r="H16" s="42" t="e">
        <f ca="1">IF(H14&gt;=0.95,"Exato","Não exato")</f>
        <v>#DIV/0!</v>
      </c>
      <c r="I16" s="34"/>
      <c r="J16" s="34"/>
      <c r="K16" s="34"/>
      <c r="L16" s="34"/>
      <c r="M16" s="41"/>
      <c r="N16" s="28"/>
    </row>
    <row r="17" spans="4:14">
      <c r="D17" s="40"/>
      <c r="E17" s="34"/>
      <c r="F17" s="34"/>
      <c r="G17" s="34"/>
      <c r="H17" s="34"/>
      <c r="I17" s="34"/>
      <c r="J17" s="34"/>
      <c r="K17" s="34"/>
      <c r="L17" s="34"/>
      <c r="M17" s="41"/>
      <c r="N17" s="28"/>
    </row>
    <row r="18" spans="4:14" ht="13.5" thickBot="1">
      <c r="D18" s="40"/>
      <c r="E18" s="34"/>
      <c r="F18" s="34"/>
      <c r="G18" s="34"/>
      <c r="H18" s="34"/>
      <c r="I18" s="34"/>
      <c r="J18" s="34"/>
      <c r="K18" s="34"/>
      <c r="L18" s="34"/>
      <c r="M18" s="41"/>
      <c r="N18" s="28"/>
    </row>
    <row r="19" spans="4:14" ht="13.9" customHeight="1">
      <c r="D19" s="40"/>
      <c r="E19" s="34"/>
      <c r="F19" s="96" t="e">
        <f ca="1">calculos_a10!E165</f>
        <v>#DIV/0!</v>
      </c>
      <c r="G19" s="34"/>
      <c r="H19" s="96" t="e">
        <f ca="1">calculos_a10!F165</f>
        <v>#DIV/0!</v>
      </c>
      <c r="I19" s="34"/>
      <c r="J19" s="34"/>
      <c r="K19" s="34"/>
      <c r="L19" s="99" t="e">
        <f ca="1">(IF(F19&lt;=2,IF(H19&lt;=3,"Padronizado","Não padronizado"),"Não Padronizado"))</f>
        <v>#DIV/0!</v>
      </c>
      <c r="M19" s="41"/>
      <c r="N19" s="28"/>
    </row>
    <row r="20" spans="4:14" ht="13.9" customHeight="1" thickBot="1">
      <c r="D20" s="40"/>
      <c r="E20" s="34"/>
      <c r="F20" s="97"/>
      <c r="G20" s="34"/>
      <c r="H20" s="97"/>
      <c r="I20" s="34"/>
      <c r="J20" s="34"/>
      <c r="K20" s="34"/>
      <c r="L20" s="100"/>
      <c r="M20" s="41"/>
      <c r="N20" s="28"/>
    </row>
    <row r="21" spans="4:14" ht="15">
      <c r="D21" s="40"/>
      <c r="E21" s="34"/>
      <c r="F21" s="42" t="e">
        <f ca="1">IF(F19&lt;=2,"Preciso","Não preciso")</f>
        <v>#DIV/0!</v>
      </c>
      <c r="G21" s="34"/>
      <c r="H21" s="42" t="e">
        <f ca="1">IF(H19&lt;=2,"Exato","Não exato")</f>
        <v>#DIV/0!</v>
      </c>
      <c r="I21" s="34"/>
      <c r="J21" s="34"/>
      <c r="K21" s="34"/>
      <c r="L21" s="34"/>
      <c r="M21" s="41"/>
      <c r="N21" s="28"/>
    </row>
    <row r="22" spans="4:14" ht="13.5" thickBot="1">
      <c r="D22" s="43"/>
      <c r="E22" s="44"/>
      <c r="F22" s="44"/>
      <c r="G22" s="44"/>
      <c r="H22" s="44"/>
      <c r="I22" s="44"/>
      <c r="J22" s="44"/>
      <c r="K22" s="44"/>
      <c r="L22" s="44"/>
      <c r="M22" s="45"/>
      <c r="N22" s="28"/>
    </row>
  </sheetData>
  <sheetProtection sheet="1" objects="1" scenarios="1" selectLockedCells="1" selectUnlockedCells="1"/>
  <mergeCells count="11">
    <mergeCell ref="H14:H15"/>
    <mergeCell ref="L14:L15"/>
    <mergeCell ref="F19:F20"/>
    <mergeCell ref="H19:H20"/>
    <mergeCell ref="L19:L20"/>
    <mergeCell ref="F14:F15"/>
    <mergeCell ref="O6:R6"/>
    <mergeCell ref="F9:F10"/>
    <mergeCell ref="H9:H10"/>
    <mergeCell ref="J9:J10"/>
    <mergeCell ref="L9:L10"/>
  </mergeCells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Plan88"/>
  <dimension ref="A1:M200"/>
  <sheetViews>
    <sheetView topLeftCell="A100" workbookViewId="0">
      <selection sqref="A1:J1"/>
    </sheetView>
  </sheetViews>
  <sheetFormatPr defaultRowHeight="12.75"/>
  <cols>
    <col min="1" max="1" width="16.5703125" style="3" customWidth="1"/>
    <col min="2" max="2" width="14.7109375" style="3" customWidth="1"/>
    <col min="3" max="3" width="15.140625" style="3" customWidth="1"/>
    <col min="4" max="4" width="28.28515625" style="4" customWidth="1"/>
    <col min="5" max="5" width="9.140625" style="4"/>
    <col min="6" max="6" width="18.85546875" style="4" customWidth="1"/>
    <col min="7" max="8" width="9.140625" style="4"/>
    <col min="9" max="9" width="11.28515625" style="4" customWidth="1"/>
    <col min="10" max="16384" width="9.140625" style="4"/>
  </cols>
  <sheetData>
    <row r="1" spans="1:10">
      <c r="A1" s="120" t="s">
        <v>27</v>
      </c>
      <c r="B1" s="120"/>
      <c r="C1" s="120"/>
      <c r="D1" s="120"/>
      <c r="E1" s="120"/>
      <c r="F1" s="120"/>
      <c r="G1" s="120"/>
      <c r="H1" s="120"/>
      <c r="I1" s="120"/>
      <c r="J1" s="120"/>
    </row>
    <row r="2" spans="1:10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</row>
    <row r="3" spans="1:10">
      <c r="A3" s="121" t="s">
        <v>28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0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</row>
    <row r="5" spans="1:10" ht="14.25">
      <c r="A5" s="15" t="s">
        <v>30</v>
      </c>
      <c r="B5" s="16" t="s">
        <v>31</v>
      </c>
      <c r="C5" s="91" t="s">
        <v>32</v>
      </c>
      <c r="D5" s="17" t="s">
        <v>33</v>
      </c>
      <c r="E5" s="111" t="s">
        <v>34</v>
      </c>
      <c r="F5" s="111"/>
      <c r="G5" s="111"/>
      <c r="H5" s="111"/>
      <c r="I5" s="91" t="s">
        <v>2</v>
      </c>
      <c r="J5" s="91" t="s">
        <v>3</v>
      </c>
    </row>
    <row r="6" spans="1:10">
      <c r="A6" s="5" t="str">
        <f>medidas_sup!A7</f>
        <v>gtreffg</v>
      </c>
      <c r="B6" s="5">
        <f ca="1">IF(medidas_sup!B7&gt;0,AVERAGE(medidas_sup!B7:'medidas_sup'!C7),"vazio")</f>
        <v>123</v>
      </c>
      <c r="C6" s="5">
        <f>IF(medidas_sup!B7&gt;0,medidas_sup!B7-medidas_sup!C7,"vazio")</f>
        <v>0</v>
      </c>
      <c r="D6" s="8">
        <f>AVERAGE(C6:C25)</f>
        <v>0</v>
      </c>
      <c r="E6" s="114" t="s">
        <v>2</v>
      </c>
      <c r="F6" s="114"/>
      <c r="G6" s="114" t="s">
        <v>3</v>
      </c>
      <c r="H6" s="114"/>
      <c r="I6" s="7" t="e">
        <f>(IF(C6&gt;F$8,"0",IF(C6&gt;=E$8,"1","0"))+IF(C7&gt;F$8,"0",IF(C7&gt;=E$8,"1","0"))+IF(C8&gt;F$8,"0",IF(C8&gt;=E$8,"1","0"))+IF(C9&gt;F$8,"0",IF(C9&gt;=E$8,"1","0"))+IF(C10&gt;F$8,"0",IF(C10&gt;=E$8,"1","0"))+IF(C11&gt;F$8,"0",IF(C11&gt;=E$8,"1","0"))+IF(C12&gt;F$8,"0",IF(C12&gt;=E$8,"1","0"))+IF(C13&gt;F$8,"0",IF(C13&gt;=E$8,"1","0"))+IF(C14&gt;F$8,"0",IF(C14&gt;=E$8,"1","0"))+IF(C15&gt;F$8,"0",IF(C15&gt;=E$8,"1","0"))+IF(C16&gt;F$8,"0",IF(C16&gt;=E$8,"1","0"))+IF(C17&gt;F$8,"0",IF(C17&gt;=E$8,"1","0"))+IF(C18&gt;F$8,"0",IF(C18&gt;=E$8,"1","0"))+IF(C19&gt;F$8,"0",IF(C19&gt;=E$8,"1","0"))+IF(C20&gt;F$8,"0",IF(C20&gt;=E$8,"1","0"))+IF(C21&gt;F$8,"0",IF(C21&gt;=E$8,"1","0"))+IF(C22&gt;F$8,"0",IF(C22&gt;=E$8,"1","0"))+IF(C23&gt;F$8,"0",IF(C23&gt;=E$8,"1","0"))+IF(C24&gt;F$8,"0",IF(C24&gt;=E$8,"1","0"))+IF(C25&gt;F$8,"0",IF(C25&gt;=E$8,"1","0")))/(COUNTIF(medidas_sup!B7:B26,"&gt;0"))</f>
        <v>#DIV/0!</v>
      </c>
      <c r="J6" s="6" t="s">
        <v>8</v>
      </c>
    </row>
    <row r="7" spans="1:10">
      <c r="A7" s="5">
        <f>medidas_sup!A8</f>
        <v>0</v>
      </c>
      <c r="B7" s="5" t="str">
        <f>IF(medidas_sup!B8&gt;0,AVERAGE(medidas_sup!B8:'medidas_sup'!C8),"vazio")</f>
        <v>vazio</v>
      </c>
      <c r="C7" s="5" t="str">
        <f>IF(medidas_sup!B8&gt;0,medidas_sup!B8-medidas_sup!C8,"vazio")</f>
        <v>vazio</v>
      </c>
      <c r="D7" s="11" t="s">
        <v>35</v>
      </c>
      <c r="E7" s="92" t="s">
        <v>36</v>
      </c>
      <c r="F7" s="92" t="s">
        <v>37</v>
      </c>
      <c r="G7" s="92" t="s">
        <v>36</v>
      </c>
      <c r="H7" s="92" t="s">
        <v>37</v>
      </c>
      <c r="I7" s="10"/>
      <c r="J7" s="10"/>
    </row>
    <row r="8" spans="1:10">
      <c r="A8" s="5">
        <f>medidas_sup!A9</f>
        <v>0</v>
      </c>
      <c r="B8" s="5" t="str">
        <f>IF(medidas_sup!B9&gt;0,AVERAGE(medidas_sup!B9:'medidas_sup'!C9),"vazio")</f>
        <v>vazio</v>
      </c>
      <c r="C8" s="5" t="str">
        <f>IF(medidas_sup!B9&gt;0,medidas_sup!B9-medidas_sup!C9,"vazio")</f>
        <v>vazio</v>
      </c>
      <c r="D8" s="9" t="e">
        <f>STDEV(C6:C25)</f>
        <v>#DIV/0!</v>
      </c>
      <c r="E8" s="7" t="e">
        <f>D6-(2*D8)</f>
        <v>#DIV/0!</v>
      </c>
      <c r="F8" s="7" t="e">
        <f>D6+(2*D8)</f>
        <v>#DIV/0!</v>
      </c>
      <c r="G8" s="7" t="s">
        <v>8</v>
      </c>
      <c r="H8" s="7" t="s">
        <v>8</v>
      </c>
      <c r="I8" s="10"/>
      <c r="J8" s="10"/>
    </row>
    <row r="9" spans="1:10">
      <c r="A9" s="5">
        <f>medidas_sup!A10</f>
        <v>0</v>
      </c>
      <c r="B9" s="5" t="str">
        <f>IF(medidas_sup!B10&gt;0,AVERAGE(medidas_sup!B10:'medidas_sup'!C10),"vazio")</f>
        <v>vazio</v>
      </c>
      <c r="C9" s="5" t="str">
        <f>IF(medidas_sup!B10&gt;0,medidas_sup!B10-medidas_sup!C10,"vazio")</f>
        <v>vazio</v>
      </c>
      <c r="D9" s="12" t="s">
        <v>38</v>
      </c>
      <c r="E9" s="10"/>
      <c r="F9" s="10"/>
      <c r="G9" s="10"/>
      <c r="H9" s="10"/>
      <c r="I9" s="10"/>
      <c r="J9" s="10"/>
    </row>
    <row r="10" spans="1:10">
      <c r="A10" s="5">
        <f>medidas_sup!A11</f>
        <v>0</v>
      </c>
      <c r="B10" s="5" t="str">
        <f>IF(medidas_sup!B11&gt;0,AVERAGE(medidas_sup!B11:'medidas_sup'!C11),"vazio")</f>
        <v>vazio</v>
      </c>
      <c r="C10" s="5" t="str">
        <f>IF(medidas_sup!B11&gt;0,medidas_sup!B11-medidas_sup!C11,"vazio")</f>
        <v>vazio</v>
      </c>
      <c r="D10" s="9" t="e">
        <f ca="1">D8/SQRT(COUNTIF(medidas_sup!B7:'medidas_sup'!B26,"&gt;0")-1)</f>
        <v>#DIV/0!</v>
      </c>
      <c r="E10" s="10"/>
      <c r="F10" s="10"/>
      <c r="G10" s="10"/>
      <c r="H10" s="10"/>
      <c r="I10" s="10"/>
      <c r="J10" s="10"/>
    </row>
    <row r="11" spans="1:10">
      <c r="A11" s="5">
        <f>medidas_sup!A12</f>
        <v>0</v>
      </c>
      <c r="B11" s="5" t="str">
        <f>IF(medidas_sup!B12&gt;0,AVERAGE(medidas_sup!B12:'medidas_sup'!C12),"vazio")</f>
        <v>vazio</v>
      </c>
      <c r="C11" s="5" t="str">
        <f>IF(medidas_sup!B12&gt;0,medidas_sup!B12-medidas_sup!C12,"vazio")</f>
        <v>vazio</v>
      </c>
      <c r="D11" s="10"/>
      <c r="E11" s="10"/>
      <c r="F11" s="10"/>
      <c r="G11" s="10"/>
      <c r="H11" s="10"/>
      <c r="I11" s="10"/>
      <c r="J11" s="10"/>
    </row>
    <row r="12" spans="1:10">
      <c r="A12" s="5">
        <f>medidas_sup!A13</f>
        <v>0</v>
      </c>
      <c r="B12" s="5" t="str">
        <f>IF(medidas_sup!B13&gt;0,AVERAGE(medidas_sup!B13:'medidas_sup'!C13),"vazio")</f>
        <v>vazio</v>
      </c>
      <c r="C12" s="5" t="str">
        <f>IF(medidas_sup!B13&gt;0,medidas_sup!B13-medidas_sup!C13,"vazio")</f>
        <v>vazio</v>
      </c>
      <c r="D12" s="10"/>
      <c r="E12" s="10"/>
      <c r="F12" s="10"/>
      <c r="G12" s="10"/>
      <c r="H12" s="10"/>
      <c r="I12" s="10"/>
      <c r="J12" s="10"/>
    </row>
    <row r="13" spans="1:10">
      <c r="A13" s="5">
        <f>medidas_sup!A14</f>
        <v>0</v>
      </c>
      <c r="B13" s="5" t="str">
        <f>IF(medidas_sup!B14&gt;0,AVERAGE(medidas_sup!B14:'medidas_sup'!C14),"vazio")</f>
        <v>vazio</v>
      </c>
      <c r="C13" s="5" t="str">
        <f>IF(medidas_sup!B14&gt;0,medidas_sup!B14-medidas_sup!C14,"vazio")</f>
        <v>vazio</v>
      </c>
      <c r="D13" s="10"/>
      <c r="E13" s="10"/>
      <c r="F13" s="10"/>
      <c r="G13" s="10"/>
      <c r="H13" s="10"/>
      <c r="I13" s="10"/>
      <c r="J13" s="10"/>
    </row>
    <row r="14" spans="1:10">
      <c r="A14" s="5">
        <f>medidas_sup!A15</f>
        <v>0</v>
      </c>
      <c r="B14" s="5" t="str">
        <f>IF(medidas_sup!B15&gt;0,AVERAGE(medidas_sup!B15:'medidas_sup'!C15),"vazio")</f>
        <v>vazio</v>
      </c>
      <c r="C14" s="5" t="str">
        <f>IF(medidas_sup!B15&gt;0,medidas_sup!B15-medidas_sup!C15,"vazio")</f>
        <v>vazio</v>
      </c>
      <c r="D14" s="10"/>
      <c r="E14" s="10"/>
      <c r="F14" s="10"/>
      <c r="G14" s="10"/>
      <c r="H14" s="10"/>
      <c r="I14" s="10"/>
      <c r="J14" s="10"/>
    </row>
    <row r="15" spans="1:10">
      <c r="A15" s="5">
        <f>medidas_sup!A16</f>
        <v>0</v>
      </c>
      <c r="B15" s="5" t="str">
        <f>IF(medidas_sup!B16&gt;0,AVERAGE(medidas_sup!B16:'medidas_sup'!C16),"vazio")</f>
        <v>vazio</v>
      </c>
      <c r="C15" s="5" t="str">
        <f>IF(medidas_sup!B16&gt;0,medidas_sup!B16-medidas_sup!C16,"vazio")</f>
        <v>vazio</v>
      </c>
      <c r="D15" s="10"/>
      <c r="E15" s="10"/>
      <c r="F15" s="10"/>
      <c r="G15" s="10"/>
      <c r="H15" s="10"/>
      <c r="I15" s="10"/>
      <c r="J15" s="10"/>
    </row>
    <row r="16" spans="1:10">
      <c r="A16" s="5">
        <f>medidas_sup!A17</f>
        <v>0</v>
      </c>
      <c r="B16" s="5" t="str">
        <f>IF(medidas_sup!B17&gt;0,AVERAGE(medidas_sup!B17:'medidas_sup'!C17),"vazio")</f>
        <v>vazio</v>
      </c>
      <c r="C16" s="5" t="str">
        <f>IF(medidas_sup!B17&gt;0,medidas_sup!B17-medidas_sup!C17,"vazio")</f>
        <v>vazio</v>
      </c>
      <c r="D16" s="10"/>
      <c r="E16" s="10"/>
      <c r="F16" s="10"/>
      <c r="G16" s="10"/>
      <c r="H16" s="10"/>
      <c r="I16" s="10"/>
      <c r="J16" s="10"/>
    </row>
    <row r="17" spans="1:10">
      <c r="A17" s="5">
        <f>medidas_sup!A18</f>
        <v>0</v>
      </c>
      <c r="B17" s="5" t="str">
        <f>IF(medidas_sup!B18&gt;0,AVERAGE(medidas_sup!B18:'medidas_sup'!C18),"vazio")</f>
        <v>vazio</v>
      </c>
      <c r="C17" s="5" t="str">
        <f>IF(medidas_sup!B18&gt;0,medidas_sup!B18-medidas_sup!C18,"vazio")</f>
        <v>vazio</v>
      </c>
      <c r="D17" s="10"/>
      <c r="E17" s="10"/>
      <c r="F17" s="10"/>
      <c r="G17" s="10"/>
      <c r="H17" s="10"/>
      <c r="I17" s="10"/>
      <c r="J17" s="10"/>
    </row>
    <row r="18" spans="1:10">
      <c r="A18" s="5">
        <f>medidas_sup!A19</f>
        <v>0</v>
      </c>
      <c r="B18" s="5" t="str">
        <f>IF(medidas_sup!B19&gt;0,AVERAGE(medidas_sup!B19:'medidas_sup'!C19),"vazio")</f>
        <v>vazio</v>
      </c>
      <c r="C18" s="5" t="str">
        <f>IF(medidas_sup!B19&gt;0,medidas_sup!B19-medidas_sup!C19,"vazio")</f>
        <v>vazio</v>
      </c>
      <c r="D18" s="10"/>
      <c r="E18" s="10"/>
      <c r="F18" s="10"/>
      <c r="G18" s="10"/>
      <c r="H18" s="10"/>
      <c r="I18" s="10"/>
      <c r="J18" s="10"/>
    </row>
    <row r="19" spans="1:10">
      <c r="A19" s="5">
        <f>medidas_sup!A20</f>
        <v>0</v>
      </c>
      <c r="B19" s="5" t="str">
        <f>IF(medidas_sup!B20&gt;0,AVERAGE(medidas_sup!B20:'medidas_sup'!C20),"vazio")</f>
        <v>vazio</v>
      </c>
      <c r="C19" s="5" t="str">
        <f>IF(medidas_sup!B20&gt;0,medidas_sup!B20-medidas_sup!C20,"vazio")</f>
        <v>vazio</v>
      </c>
      <c r="D19" s="10"/>
      <c r="E19" s="10"/>
      <c r="F19" s="10"/>
      <c r="G19" s="10"/>
      <c r="H19" s="10"/>
      <c r="I19" s="10"/>
      <c r="J19" s="10"/>
    </row>
    <row r="20" spans="1:10">
      <c r="A20" s="5">
        <f>medidas_sup!A21</f>
        <v>0</v>
      </c>
      <c r="B20" s="5" t="str">
        <f>IF(medidas_sup!B21&gt;0,AVERAGE(medidas_sup!B21:'medidas_sup'!C21),"vazio")</f>
        <v>vazio</v>
      </c>
      <c r="C20" s="5" t="str">
        <f>IF(medidas_sup!B21&gt;0,medidas_sup!B21-medidas_sup!C21,"vazio")</f>
        <v>vazio</v>
      </c>
      <c r="D20" s="10"/>
      <c r="E20" s="10"/>
      <c r="F20" s="10"/>
      <c r="G20" s="10"/>
      <c r="H20" s="10"/>
      <c r="I20" s="10"/>
      <c r="J20" s="10"/>
    </row>
    <row r="21" spans="1:10">
      <c r="A21" s="5">
        <f>medidas_sup!A22</f>
        <v>0</v>
      </c>
      <c r="B21" s="5" t="str">
        <f>IF(medidas_sup!B22&gt;0,AVERAGE(medidas_sup!B22:'medidas_sup'!C22),"vazio")</f>
        <v>vazio</v>
      </c>
      <c r="C21" s="5" t="str">
        <f>IF(medidas_sup!B22&gt;0,medidas_sup!B22-medidas_sup!C22,"vazio")</f>
        <v>vazio</v>
      </c>
      <c r="D21" s="10"/>
      <c r="E21" s="10"/>
      <c r="F21" s="10"/>
      <c r="G21" s="10"/>
      <c r="H21" s="10"/>
      <c r="I21" s="10"/>
      <c r="J21" s="10"/>
    </row>
    <row r="22" spans="1:10">
      <c r="A22" s="5">
        <f>medidas_sup!A23</f>
        <v>0</v>
      </c>
      <c r="B22" s="5" t="str">
        <f>IF(medidas_sup!B23&gt;0,AVERAGE(medidas_sup!B23:'medidas_sup'!C23),"vazio")</f>
        <v>vazio</v>
      </c>
      <c r="C22" s="5" t="str">
        <f>IF(medidas_sup!B23&gt;0,medidas_sup!B23-medidas_sup!C23,"vazio")</f>
        <v>vazio</v>
      </c>
      <c r="D22" s="10"/>
      <c r="E22" s="10"/>
      <c r="F22" s="10"/>
      <c r="G22" s="10"/>
      <c r="H22" s="10"/>
      <c r="I22" s="10"/>
      <c r="J22" s="10"/>
    </row>
    <row r="23" spans="1:10">
      <c r="A23" s="5">
        <f>medidas_sup!A24</f>
        <v>0</v>
      </c>
      <c r="B23" s="5" t="str">
        <f>IF(medidas_sup!B24&gt;0,AVERAGE(medidas_sup!B24:'medidas_sup'!C24),"vazio")</f>
        <v>vazio</v>
      </c>
      <c r="C23" s="5" t="str">
        <f>IF(medidas_sup!B24&gt;0,medidas_sup!B24-medidas_sup!C24,"vazio")</f>
        <v>vazio</v>
      </c>
      <c r="D23" s="10"/>
      <c r="E23" s="10"/>
      <c r="F23" s="10"/>
      <c r="G23" s="10"/>
      <c r="H23" s="10"/>
      <c r="I23" s="10"/>
      <c r="J23" s="10"/>
    </row>
    <row r="24" spans="1:10">
      <c r="A24" s="5">
        <f>medidas_sup!A25</f>
        <v>0</v>
      </c>
      <c r="B24" s="5" t="str">
        <f>IF(medidas_sup!B25&gt;0,AVERAGE(medidas_sup!B25:'medidas_sup'!C25),"vazio")</f>
        <v>vazio</v>
      </c>
      <c r="C24" s="5" t="str">
        <f>IF(medidas_sup!B25&gt;0,medidas_sup!B25-medidas_sup!C25,"vazio")</f>
        <v>vazio</v>
      </c>
      <c r="D24" s="10"/>
      <c r="E24" s="10"/>
      <c r="F24" s="10"/>
      <c r="G24" s="10"/>
      <c r="H24" s="10"/>
      <c r="I24" s="10"/>
      <c r="J24" s="10"/>
    </row>
    <row r="25" spans="1:10">
      <c r="A25" s="14">
        <f>medidas_sup!A26</f>
        <v>0</v>
      </c>
      <c r="B25" s="14" t="str">
        <f>IF(medidas_sup!B26&gt;0,AVERAGE(medidas_sup!B26:'medidas_sup'!C26),"vazio")</f>
        <v>vazio</v>
      </c>
      <c r="C25" s="14" t="str">
        <f>IF(medidas_sup!B26&gt;0,medidas_sup!B26-medidas_sup!C26,"vazio")</f>
        <v>vazio</v>
      </c>
      <c r="D25" s="10"/>
      <c r="E25" s="10"/>
      <c r="F25" s="10"/>
      <c r="G25" s="10"/>
      <c r="H25" s="10"/>
      <c r="I25" s="10"/>
      <c r="J25" s="10"/>
    </row>
    <row r="26" spans="1:10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</row>
    <row r="27" spans="1:10" ht="14.25">
      <c r="A27" s="15" t="s">
        <v>30</v>
      </c>
      <c r="B27" s="16" t="s">
        <v>31</v>
      </c>
      <c r="C27" s="91" t="s">
        <v>32</v>
      </c>
      <c r="D27" s="17" t="s">
        <v>33</v>
      </c>
      <c r="E27" s="111" t="s">
        <v>34</v>
      </c>
      <c r="F27" s="111"/>
      <c r="G27" s="111"/>
      <c r="H27" s="111"/>
      <c r="I27" s="91" t="s">
        <v>2</v>
      </c>
      <c r="J27" s="91" t="s">
        <v>3</v>
      </c>
    </row>
    <row r="28" spans="1:10">
      <c r="A28" s="5">
        <f>medidas_sup!A30</f>
        <v>0</v>
      </c>
      <c r="B28" s="5" t="str">
        <f>IF(medidas_sup!D7&gt;0,AVERAGE(medidas_sup!D7:'medidas_sup'!E7),"vazio")</f>
        <v>vazio</v>
      </c>
      <c r="C28" s="5" t="str">
        <f>IF(medidas_sup!D7&gt;0,medidas_sup!D7-medidas_sup!E7,"vazio")</f>
        <v>vazio</v>
      </c>
      <c r="D28" s="8" t="e">
        <f>AVERAGE(C28:C47)</f>
        <v>#DIV/0!</v>
      </c>
      <c r="E28" s="114" t="s">
        <v>2</v>
      </c>
      <c r="F28" s="114"/>
      <c r="G28" s="114" t="s">
        <v>3</v>
      </c>
      <c r="H28" s="114"/>
      <c r="I28" s="7" t="e">
        <f>(IF(C28&gt;F$8,"0",IF(C28&gt;=E$8,"1","0"))+IF(C29&gt;F$8,"0",IF(C29&gt;=E$8,"1","0"))+IF(C30&gt;F$8,"0",IF(C30&gt;=E$8,"1","0"))+IF(C31&gt;F$8,"0",IF(C31&gt;=E$8,"1","0"))+IF(C32&gt;F$8,"0",IF(C32&gt;=E$8,"1","0"))+IF(C33&gt;F$8,"0",IF(C33&gt;=E$8,"1","0"))+IF(C34&gt;F$8,"0",IF(C34&gt;=E$8,"1","0"))+IF(C35&gt;F$8,"0",IF(C35&gt;=E$8,"1","0"))+IF(C36&gt;F$8,"0",IF(C36&gt;=E$8,"1","0"))+IF(C37&gt;F$8,"0",IF(C37&gt;=E$8,"1","0"))+IF(C38&gt;F$8,"0",IF(C38&gt;=E$8,"1","0"))+IF(C39&gt;F$8,"0",IF(C39&gt;=E$8,"1","0"))+IF(C40&gt;F$8,"0",IF(C40&gt;=E$8,"1","0"))+IF(C41&gt;F$8,"0",IF(C41&gt;=E$8,"1","0"))+IF(C42&gt;F$8,"0",IF(C42&gt;=E$8,"1","0"))+IF(C43&gt;F$8,"0",IF(C43&gt;=E$8,"1","0"))+IF(C44&gt;F$8,"0",IF(C44&gt;=E$8,"1","0"))+IF(C45&gt;F$8,"0",IF(C45&gt;=E$8,"1","0"))+IF(C46&gt;F$8,"0",IF(C46&gt;=E$8,"1","0"))+IF(C47&gt;F$8,"0",IF(C47&gt;=E$8,"1","0")))/(COUNTIF(medidas_sup!D7:D26,"&gt;0"))</f>
        <v>#DIV/0!</v>
      </c>
      <c r="J28" s="6" t="s">
        <v>8</v>
      </c>
    </row>
    <row r="29" spans="1:10">
      <c r="A29" s="5">
        <f>medidas_sup!A31</f>
        <v>0</v>
      </c>
      <c r="B29" s="5" t="str">
        <f>IF(medidas_sup!D8&gt;0,AVERAGE(medidas_sup!D8:'medidas_sup'!E8),"vazio")</f>
        <v>vazio</v>
      </c>
      <c r="C29" s="5" t="str">
        <f>IF(medidas_sup!D8&gt;0,medidas_sup!D8-medidas_sup!E8,"vazio")</f>
        <v>vazio</v>
      </c>
      <c r="D29" s="11" t="s">
        <v>35</v>
      </c>
      <c r="E29" s="92" t="s">
        <v>36</v>
      </c>
      <c r="F29" s="92" t="s">
        <v>37</v>
      </c>
      <c r="G29" s="92" t="s">
        <v>36</v>
      </c>
      <c r="H29" s="92" t="s">
        <v>37</v>
      </c>
      <c r="I29" s="10"/>
      <c r="J29" s="10"/>
    </row>
    <row r="30" spans="1:10">
      <c r="A30" s="5">
        <f>medidas_sup!A32</f>
        <v>0</v>
      </c>
      <c r="B30" s="5" t="str">
        <f>IF(medidas_sup!D9&gt;0,AVERAGE(medidas_sup!D9:'medidas_sup'!E9),"vazio")</f>
        <v>vazio</v>
      </c>
      <c r="C30" s="5" t="str">
        <f>IF(medidas_sup!D9&gt;0,medidas_sup!D9-medidas_sup!E9,"vazio")</f>
        <v>vazio</v>
      </c>
      <c r="D30" s="9" t="e">
        <f>STDEV(C28:C47)</f>
        <v>#DIV/0!</v>
      </c>
      <c r="E30" s="7" t="e">
        <f>D28-(2*D30)</f>
        <v>#DIV/0!</v>
      </c>
      <c r="F30" s="7" t="e">
        <f>D28+(2*D30)</f>
        <v>#DIV/0!</v>
      </c>
      <c r="G30" s="7" t="s">
        <v>8</v>
      </c>
      <c r="H30" s="7" t="s">
        <v>8</v>
      </c>
      <c r="I30" s="10"/>
      <c r="J30" s="10"/>
    </row>
    <row r="31" spans="1:10">
      <c r="A31" s="5">
        <f>medidas_sup!A33</f>
        <v>0</v>
      </c>
      <c r="B31" s="5" t="str">
        <f>IF(medidas_sup!D10&gt;0,AVERAGE(medidas_sup!D10:'medidas_sup'!E10),"vazio")</f>
        <v>vazio</v>
      </c>
      <c r="C31" s="5" t="str">
        <f>IF(medidas_sup!D10&gt;0,medidas_sup!D10-medidas_sup!E10,"vazio")</f>
        <v>vazio</v>
      </c>
      <c r="D31" s="12" t="s">
        <v>38</v>
      </c>
      <c r="E31" s="10"/>
      <c r="F31" s="10"/>
      <c r="G31" s="10"/>
      <c r="H31" s="10"/>
      <c r="I31" s="10"/>
      <c r="J31" s="10"/>
    </row>
    <row r="32" spans="1:10">
      <c r="A32" s="5">
        <f>medidas_sup!A34</f>
        <v>0</v>
      </c>
      <c r="B32" s="5" t="str">
        <f>IF(medidas_sup!D11&gt;0,AVERAGE(medidas_sup!D11:'medidas_sup'!E11),"vazio")</f>
        <v>vazio</v>
      </c>
      <c r="C32" s="5" t="str">
        <f>IF(medidas_sup!D11&gt;0,medidas_sup!D11-medidas_sup!E11,"vazio")</f>
        <v>vazio</v>
      </c>
      <c r="D32" s="9" t="e">
        <f ca="1">D30/SQRT(COUNTIF(medidas_sup!D7:'medidas_sup'!D26,"&gt;0")-1)</f>
        <v>#DIV/0!</v>
      </c>
      <c r="E32" s="10"/>
      <c r="F32" s="10"/>
      <c r="G32" s="10"/>
      <c r="H32" s="10"/>
      <c r="I32" s="10"/>
      <c r="J32" s="10"/>
    </row>
    <row r="33" spans="1:10">
      <c r="A33" s="5">
        <f>medidas_sup!A35</f>
        <v>0</v>
      </c>
      <c r="B33" s="5" t="str">
        <f>IF(medidas_sup!D12&gt;0,AVERAGE(medidas_sup!D12:'medidas_sup'!E12),"vazio")</f>
        <v>vazio</v>
      </c>
      <c r="C33" s="5" t="str">
        <f>IF(medidas_sup!D12&gt;0,medidas_sup!D12-medidas_sup!E12,"vazio")</f>
        <v>vazio</v>
      </c>
      <c r="D33" s="10"/>
      <c r="E33" s="10"/>
      <c r="F33" s="10"/>
      <c r="G33" s="10"/>
      <c r="H33" s="10"/>
      <c r="I33" s="10"/>
      <c r="J33" s="10"/>
    </row>
    <row r="34" spans="1:10">
      <c r="A34" s="5">
        <f>medidas_sup!A36</f>
        <v>0</v>
      </c>
      <c r="B34" s="5" t="str">
        <f>IF(medidas_sup!D13&gt;0,AVERAGE(medidas_sup!D13:'medidas_sup'!E13),"vazio")</f>
        <v>vazio</v>
      </c>
      <c r="C34" s="5" t="str">
        <f>IF(medidas_sup!D13&gt;0,medidas_sup!D13-medidas_sup!E13,"vazio")</f>
        <v>vazio</v>
      </c>
      <c r="D34" s="10"/>
      <c r="E34" s="10"/>
      <c r="F34" s="10"/>
      <c r="G34" s="10"/>
      <c r="H34" s="10"/>
      <c r="I34" s="10"/>
      <c r="J34" s="10"/>
    </row>
    <row r="35" spans="1:10">
      <c r="A35" s="5">
        <f>medidas_sup!A37</f>
        <v>0</v>
      </c>
      <c r="B35" s="5" t="str">
        <f>IF(medidas_sup!D14&gt;0,AVERAGE(medidas_sup!D14:'medidas_sup'!E14),"vazio")</f>
        <v>vazio</v>
      </c>
      <c r="C35" s="5" t="str">
        <f>IF(medidas_sup!D14&gt;0,medidas_sup!D14-medidas_sup!E14,"vazio")</f>
        <v>vazio</v>
      </c>
      <c r="D35" s="10"/>
      <c r="E35" s="10"/>
      <c r="F35" s="10"/>
      <c r="G35" s="10"/>
      <c r="H35" s="10"/>
      <c r="I35" s="10"/>
      <c r="J35" s="10"/>
    </row>
    <row r="36" spans="1:10">
      <c r="A36" s="5">
        <f>medidas_sup!A38</f>
        <v>0</v>
      </c>
      <c r="B36" s="5" t="str">
        <f>IF(medidas_sup!D15&gt;0,AVERAGE(medidas_sup!D15:'medidas_sup'!E15),"vazio")</f>
        <v>vazio</v>
      </c>
      <c r="C36" s="5" t="str">
        <f>IF(medidas_sup!D15&gt;0,medidas_sup!D15-medidas_sup!E15,"vazio")</f>
        <v>vazio</v>
      </c>
      <c r="D36" s="10"/>
      <c r="E36" s="10"/>
      <c r="F36" s="10"/>
      <c r="G36" s="10"/>
      <c r="H36" s="10"/>
      <c r="I36" s="10"/>
      <c r="J36" s="10"/>
    </row>
    <row r="37" spans="1:10">
      <c r="A37" s="5">
        <f>medidas_sup!A39</f>
        <v>0</v>
      </c>
      <c r="B37" s="5" t="str">
        <f>IF(medidas_sup!D16&gt;0,AVERAGE(medidas_sup!D16:'medidas_sup'!E16),"vazio")</f>
        <v>vazio</v>
      </c>
      <c r="C37" s="5" t="str">
        <f>IF(medidas_sup!D16&gt;0,medidas_sup!D16-medidas_sup!E16,"vazio")</f>
        <v>vazio</v>
      </c>
      <c r="D37" s="10"/>
      <c r="E37" s="10"/>
      <c r="F37" s="10"/>
      <c r="G37" s="10"/>
      <c r="H37" s="10"/>
      <c r="I37" s="10"/>
      <c r="J37" s="10"/>
    </row>
    <row r="38" spans="1:10">
      <c r="A38" s="5">
        <f>medidas_sup!A40</f>
        <v>0</v>
      </c>
      <c r="B38" s="5" t="str">
        <f>IF(medidas_sup!D17&gt;0,AVERAGE(medidas_sup!D17:'medidas_sup'!E17),"vazio")</f>
        <v>vazio</v>
      </c>
      <c r="C38" s="5" t="str">
        <f>IF(medidas_sup!D17&gt;0,medidas_sup!D17-medidas_sup!E17,"vazio")</f>
        <v>vazio</v>
      </c>
      <c r="D38" s="10"/>
      <c r="E38" s="10"/>
      <c r="F38" s="10"/>
      <c r="G38" s="10"/>
      <c r="H38" s="10"/>
      <c r="I38" s="10"/>
      <c r="J38" s="10"/>
    </row>
    <row r="39" spans="1:10">
      <c r="A39" s="5">
        <f>medidas_sup!A41</f>
        <v>0</v>
      </c>
      <c r="B39" s="5" t="str">
        <f>IF(medidas_sup!D18&gt;0,AVERAGE(medidas_sup!D18:'medidas_sup'!E18),"vazio")</f>
        <v>vazio</v>
      </c>
      <c r="C39" s="5" t="str">
        <f>IF(medidas_sup!D18&gt;0,medidas_sup!D18-medidas_sup!E18,"vazio")</f>
        <v>vazio</v>
      </c>
      <c r="D39" s="10"/>
      <c r="E39" s="10"/>
      <c r="F39" s="10"/>
      <c r="G39" s="10"/>
      <c r="H39" s="10"/>
      <c r="I39" s="10"/>
      <c r="J39" s="10"/>
    </row>
    <row r="40" spans="1:10">
      <c r="A40" s="5">
        <f>medidas_sup!A42</f>
        <v>0</v>
      </c>
      <c r="B40" s="5" t="str">
        <f>IF(medidas_sup!D19&gt;0,AVERAGE(medidas_sup!D19:'medidas_sup'!E19),"vazio")</f>
        <v>vazio</v>
      </c>
      <c r="C40" s="5" t="str">
        <f>IF(medidas_sup!D19&gt;0,medidas_sup!D19-medidas_sup!E19,"vazio")</f>
        <v>vazio</v>
      </c>
      <c r="D40" s="10"/>
      <c r="E40" s="10"/>
      <c r="F40" s="10"/>
      <c r="G40" s="10"/>
      <c r="H40" s="10"/>
      <c r="I40" s="10"/>
      <c r="J40" s="10"/>
    </row>
    <row r="41" spans="1:10">
      <c r="A41" s="5">
        <f>medidas_sup!A43</f>
        <v>0</v>
      </c>
      <c r="B41" s="5" t="str">
        <f>IF(medidas_sup!D20&gt;0,AVERAGE(medidas_sup!D20:'medidas_sup'!E20),"vazio")</f>
        <v>vazio</v>
      </c>
      <c r="C41" s="5" t="str">
        <f>IF(medidas_sup!D20&gt;0,medidas_sup!D20-medidas_sup!E20,"vazio")</f>
        <v>vazio</v>
      </c>
      <c r="D41" s="10"/>
      <c r="E41" s="10"/>
      <c r="F41" s="10"/>
      <c r="G41" s="10"/>
      <c r="H41" s="10"/>
      <c r="I41" s="10"/>
      <c r="J41" s="10"/>
    </row>
    <row r="42" spans="1:10">
      <c r="A42" s="5">
        <f>medidas_sup!A44</f>
        <v>0</v>
      </c>
      <c r="B42" s="5" t="str">
        <f>IF(medidas_sup!D21&gt;0,AVERAGE(medidas_sup!D21:'medidas_sup'!E21),"vazio")</f>
        <v>vazio</v>
      </c>
      <c r="C42" s="5" t="str">
        <f>IF(medidas_sup!D21&gt;0,medidas_sup!D21-medidas_sup!E21,"vazio")</f>
        <v>vazio</v>
      </c>
      <c r="D42" s="10"/>
      <c r="E42" s="10"/>
      <c r="F42" s="10"/>
      <c r="G42" s="10"/>
      <c r="H42" s="10"/>
      <c r="I42" s="10"/>
      <c r="J42" s="10"/>
    </row>
    <row r="43" spans="1:10">
      <c r="A43" s="5">
        <f>medidas_sup!A45</f>
        <v>0</v>
      </c>
      <c r="B43" s="5" t="str">
        <f>IF(medidas_sup!D22&gt;0,AVERAGE(medidas_sup!D22:'medidas_sup'!E22),"vazio")</f>
        <v>vazio</v>
      </c>
      <c r="C43" s="5" t="str">
        <f>IF(medidas_sup!D22&gt;0,medidas_sup!D22-medidas_sup!E22,"vazio")</f>
        <v>vazio</v>
      </c>
      <c r="D43" s="10"/>
      <c r="E43" s="10"/>
      <c r="F43" s="10"/>
      <c r="G43" s="10"/>
      <c r="H43" s="10"/>
      <c r="I43" s="10"/>
      <c r="J43" s="10"/>
    </row>
    <row r="44" spans="1:10">
      <c r="A44" s="5">
        <f>medidas_sup!A46</f>
        <v>0</v>
      </c>
      <c r="B44" s="5" t="str">
        <f>IF(medidas_sup!D23&gt;0,AVERAGE(medidas_sup!D23:'medidas_sup'!E23),"vazio")</f>
        <v>vazio</v>
      </c>
      <c r="C44" s="5" t="str">
        <f>IF(medidas_sup!D23&gt;0,medidas_sup!D23-medidas_sup!E23,"vazio")</f>
        <v>vazio</v>
      </c>
      <c r="D44" s="10"/>
      <c r="E44" s="10"/>
      <c r="F44" s="10"/>
      <c r="G44" s="10"/>
      <c r="H44" s="10"/>
      <c r="I44" s="10"/>
      <c r="J44" s="10"/>
    </row>
    <row r="45" spans="1:10">
      <c r="A45" s="5">
        <f>medidas_sup!A47</f>
        <v>0</v>
      </c>
      <c r="B45" s="5" t="str">
        <f>IF(medidas_sup!D24&gt;0,AVERAGE(medidas_sup!D24:'medidas_sup'!E24),"vazio")</f>
        <v>vazio</v>
      </c>
      <c r="C45" s="5" t="str">
        <f>IF(medidas_sup!D24&gt;0,medidas_sup!D24-medidas_sup!E24,"vazio")</f>
        <v>vazio</v>
      </c>
      <c r="D45" s="10"/>
      <c r="E45" s="10"/>
      <c r="F45" s="10"/>
      <c r="G45" s="10"/>
      <c r="H45" s="10"/>
      <c r="I45" s="10"/>
      <c r="J45" s="10"/>
    </row>
    <row r="46" spans="1:10">
      <c r="A46" s="5">
        <f>medidas_sup!A48</f>
        <v>0</v>
      </c>
      <c r="B46" s="5" t="str">
        <f>IF(medidas_sup!D25&gt;0,AVERAGE(medidas_sup!D25:'medidas_sup'!E25),"vazio")</f>
        <v>vazio</v>
      </c>
      <c r="C46" s="5" t="str">
        <f>IF(medidas_sup!D25&gt;0,medidas_sup!D25-medidas_sup!E25,"vazio")</f>
        <v>vazio</v>
      </c>
      <c r="D46" s="10"/>
      <c r="E46" s="10"/>
      <c r="F46" s="10"/>
      <c r="G46" s="10"/>
      <c r="H46" s="10"/>
      <c r="I46" s="10"/>
      <c r="J46" s="10"/>
    </row>
    <row r="47" spans="1:10">
      <c r="A47" s="14">
        <f>medidas_sup!A49</f>
        <v>0</v>
      </c>
      <c r="B47" s="14" t="str">
        <f>IF(medidas_sup!D26&gt;0,AVERAGE(medidas_sup!D26:'medidas_sup'!E26),"vazio")</f>
        <v>vazio</v>
      </c>
      <c r="C47" s="14" t="str">
        <f>IF(medidas_sup!D26&gt;0,medidas_sup!D26-medidas_sup!E26,"vazio")</f>
        <v>vazio</v>
      </c>
      <c r="D47" s="10"/>
      <c r="E47" s="10"/>
      <c r="F47" s="10"/>
      <c r="G47" s="10"/>
      <c r="H47" s="10"/>
      <c r="I47" s="10"/>
      <c r="J47" s="10"/>
    </row>
    <row r="48" spans="1:10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</row>
    <row r="49" spans="1:10" ht="14.25">
      <c r="A49" s="15" t="s">
        <v>30</v>
      </c>
      <c r="B49" s="16" t="s">
        <v>31</v>
      </c>
      <c r="C49" s="91" t="s">
        <v>32</v>
      </c>
      <c r="D49" s="17" t="s">
        <v>33</v>
      </c>
      <c r="E49" s="111" t="s">
        <v>34</v>
      </c>
      <c r="F49" s="111"/>
      <c r="G49" s="111"/>
      <c r="H49" s="111"/>
      <c r="I49" s="91" t="s">
        <v>2</v>
      </c>
      <c r="J49" s="91" t="s">
        <v>3</v>
      </c>
    </row>
    <row r="50" spans="1:10">
      <c r="A50" s="5">
        <f>medidas_sup!A52</f>
        <v>0</v>
      </c>
      <c r="B50" s="5" t="str">
        <f>IF(medidas_sup!F7&gt;0,AVERAGE(medidas_sup!F7:'medidas_sup'!G7),"vazio")</f>
        <v>vazio</v>
      </c>
      <c r="C50" s="5" t="str">
        <f>IF(medidas_sup!F7&gt;0,medidas_sup!F7-medidas_sup!G7,"vazio")</f>
        <v>vazio</v>
      </c>
      <c r="D50" s="8" t="e">
        <f>AVERAGE(C50:C69)</f>
        <v>#DIV/0!</v>
      </c>
      <c r="E50" s="114" t="s">
        <v>2</v>
      </c>
      <c r="F50" s="114"/>
      <c r="G50" s="114" t="s">
        <v>3</v>
      </c>
      <c r="H50" s="114"/>
      <c r="I50" s="7" t="e">
        <f>(IF(C50&gt;F$8,"0",IF(C50&gt;=E$8,"1","0"))+IF(C51&gt;F$8,"0",IF(C51&gt;=E$8,"1","0"))+IF(C52&gt;F$8,"0",IF(C52&gt;=E$8,"1","0"))+IF(C53&gt;F$8,"0",IF(C53&gt;=E$8,"1","0"))+IF(C54&gt;F$8,"0",IF(C54&gt;=E$8,"1","0"))+IF(C55&gt;F$8,"0",IF(C55&gt;=E$8,"1","0"))+IF(C56&gt;F$8,"0",IF(C56&gt;=E$8,"1","0"))+IF(C57&gt;F$8,"0",IF(C57&gt;=E$8,"1","0"))+IF(C58&gt;F$8,"0",IF(C58&gt;=E$8,"1","0"))+IF(C59&gt;F$8,"0",IF(C59&gt;=E$8,"1","0"))+IF(C60&gt;F$8,"0",IF(C60&gt;=E$8,"1","0"))+IF(C61&gt;F$8,"0",IF(C61&gt;=E$8,"1","0"))+IF(C62&gt;F$8,"0",IF(C62&gt;=E$8,"1","0"))+IF(C63&gt;F$8,"0",IF(C63&gt;=E$8,"1","0"))+IF(C64&gt;F$8,"0",IF(C64&gt;=E$8,"1","0"))+IF(C65&gt;F$8,"0",IF(C65&gt;=E$8,"1","0"))+IF(C66&gt;F$8,"0",IF(C66&gt;=E$8,"1","0"))+IF(C67&gt;F$8,"0",IF(C67&gt;=E$8,"1","0"))+IF(C68&gt;F$8,"0",IF(C68&gt;=E$8,"1","0"))+IF(C69&gt;F$8,"0",IF(C69&gt;=E$8,"1","0")))/(COUNTIF(medidas_sup!F7:F26,"&gt;0"))</f>
        <v>#DIV/0!</v>
      </c>
      <c r="J50" s="6" t="s">
        <v>8</v>
      </c>
    </row>
    <row r="51" spans="1:10">
      <c r="A51" s="5">
        <f>medidas_sup!A53</f>
        <v>0</v>
      </c>
      <c r="B51" s="5" t="str">
        <f>IF(medidas_sup!F8&gt;0,AVERAGE(medidas_sup!F8:'medidas_sup'!G8),"vazio")</f>
        <v>vazio</v>
      </c>
      <c r="C51" s="5" t="str">
        <f>IF(medidas_sup!F8&gt;0,medidas_sup!F8-medidas_sup!G8,"vazio")</f>
        <v>vazio</v>
      </c>
      <c r="D51" s="11" t="s">
        <v>35</v>
      </c>
      <c r="E51" s="92" t="s">
        <v>36</v>
      </c>
      <c r="F51" s="92" t="s">
        <v>37</v>
      </c>
      <c r="G51" s="92" t="s">
        <v>36</v>
      </c>
      <c r="H51" s="92" t="s">
        <v>37</v>
      </c>
      <c r="I51" s="10"/>
      <c r="J51" s="10"/>
    </row>
    <row r="52" spans="1:10">
      <c r="A52" s="5">
        <f>medidas_sup!A54</f>
        <v>0</v>
      </c>
      <c r="B52" s="5" t="str">
        <f>IF(medidas_sup!F9&gt;0,AVERAGE(medidas_sup!F9:'medidas_sup'!G9),"vazio")</f>
        <v>vazio</v>
      </c>
      <c r="C52" s="5" t="str">
        <f>IF(medidas_sup!F9&gt;0,medidas_sup!F9-medidas_sup!G9,"vazio")</f>
        <v>vazio</v>
      </c>
      <c r="D52" s="9" t="e">
        <f>STDEV(C50:C69)</f>
        <v>#DIV/0!</v>
      </c>
      <c r="E52" s="7" t="e">
        <f>D50-(2*D52)</f>
        <v>#DIV/0!</v>
      </c>
      <c r="F52" s="7" t="e">
        <f>D50+(2*D52)</f>
        <v>#DIV/0!</v>
      </c>
      <c r="G52" s="7" t="s">
        <v>8</v>
      </c>
      <c r="H52" s="7" t="s">
        <v>8</v>
      </c>
      <c r="I52" s="10"/>
      <c r="J52" s="10"/>
    </row>
    <row r="53" spans="1:10">
      <c r="A53" s="5">
        <f>medidas_sup!A55</f>
        <v>0</v>
      </c>
      <c r="B53" s="5" t="str">
        <f>IF(medidas_sup!F10&gt;0,AVERAGE(medidas_sup!F10:'medidas_sup'!G10),"vazio")</f>
        <v>vazio</v>
      </c>
      <c r="C53" s="5" t="str">
        <f>IF(medidas_sup!F10&gt;0,medidas_sup!F10-medidas_sup!G10,"vazio")</f>
        <v>vazio</v>
      </c>
      <c r="D53" s="12" t="s">
        <v>38</v>
      </c>
      <c r="E53" s="10"/>
      <c r="F53" s="10"/>
      <c r="G53" s="10"/>
      <c r="H53" s="10"/>
      <c r="I53" s="10"/>
      <c r="J53" s="10"/>
    </row>
    <row r="54" spans="1:10">
      <c r="A54" s="5">
        <f>medidas_sup!A56</f>
        <v>0</v>
      </c>
      <c r="B54" s="5" t="str">
        <f>IF(medidas_sup!F11&gt;0,AVERAGE(medidas_sup!F11:'medidas_sup'!G11),"vazio")</f>
        <v>vazio</v>
      </c>
      <c r="C54" s="5" t="str">
        <f>IF(medidas_sup!F11&gt;0,medidas_sup!F11-medidas_sup!G11,"vazio")</f>
        <v>vazio</v>
      </c>
      <c r="D54" s="9" t="e">
        <f ca="1">D52/SQRT(COUNTIF(medidas_sup!F7:'medidas_sup'!F26,"&gt;0")-1)</f>
        <v>#DIV/0!</v>
      </c>
      <c r="E54" s="10"/>
      <c r="F54" s="10"/>
      <c r="G54" s="10"/>
      <c r="H54" s="10"/>
      <c r="I54" s="10"/>
      <c r="J54" s="10"/>
    </row>
    <row r="55" spans="1:10">
      <c r="A55" s="5">
        <f>medidas_sup!A57</f>
        <v>0</v>
      </c>
      <c r="B55" s="5" t="str">
        <f>IF(medidas_sup!F12&gt;0,AVERAGE(medidas_sup!F12:'medidas_sup'!G12),"vazio")</f>
        <v>vazio</v>
      </c>
      <c r="C55" s="5" t="str">
        <f>IF(medidas_sup!F12&gt;0,medidas_sup!F12-medidas_sup!G12,"vazio")</f>
        <v>vazio</v>
      </c>
      <c r="D55" s="10"/>
      <c r="E55" s="10"/>
      <c r="F55" s="10"/>
      <c r="G55" s="10"/>
      <c r="H55" s="10"/>
      <c r="I55" s="10"/>
      <c r="J55" s="10"/>
    </row>
    <row r="56" spans="1:10">
      <c r="A56" s="5">
        <f>medidas_sup!A58</f>
        <v>0</v>
      </c>
      <c r="B56" s="5" t="str">
        <f>IF(medidas_sup!F13&gt;0,AVERAGE(medidas_sup!F13:'medidas_sup'!G13),"vazio")</f>
        <v>vazio</v>
      </c>
      <c r="C56" s="5" t="str">
        <f>IF(medidas_sup!F13&gt;0,medidas_sup!F13-medidas_sup!G13,"vazio")</f>
        <v>vazio</v>
      </c>
      <c r="D56" s="10"/>
      <c r="E56" s="10"/>
      <c r="F56" s="10"/>
      <c r="G56" s="10"/>
      <c r="H56" s="10"/>
      <c r="I56" s="10"/>
      <c r="J56" s="10"/>
    </row>
    <row r="57" spans="1:10">
      <c r="A57" s="5">
        <f>medidas_sup!A59</f>
        <v>0</v>
      </c>
      <c r="B57" s="5" t="str">
        <f>IF(medidas_sup!F14&gt;0,AVERAGE(medidas_sup!F14:'medidas_sup'!G14),"vazio")</f>
        <v>vazio</v>
      </c>
      <c r="C57" s="5" t="str">
        <f>IF(medidas_sup!F14&gt;0,medidas_sup!F14-medidas_sup!G14,"vazio")</f>
        <v>vazio</v>
      </c>
      <c r="D57" s="10"/>
      <c r="E57" s="10"/>
      <c r="F57" s="10"/>
      <c r="G57" s="10"/>
      <c r="H57" s="10"/>
      <c r="I57" s="10"/>
      <c r="J57" s="10"/>
    </row>
    <row r="58" spans="1:10">
      <c r="A58" s="5">
        <f>medidas_sup!A60</f>
        <v>0</v>
      </c>
      <c r="B58" s="5" t="str">
        <f>IF(medidas_sup!F15&gt;0,AVERAGE(medidas_sup!F15:'medidas_sup'!G15),"vazio")</f>
        <v>vazio</v>
      </c>
      <c r="C58" s="5" t="str">
        <f>IF(medidas_sup!F15&gt;0,medidas_sup!F15-medidas_sup!G15,"vazio")</f>
        <v>vazio</v>
      </c>
      <c r="D58" s="10"/>
      <c r="E58" s="10"/>
      <c r="F58" s="10"/>
      <c r="G58" s="10"/>
      <c r="H58" s="10"/>
      <c r="I58" s="10"/>
      <c r="J58" s="10"/>
    </row>
    <row r="59" spans="1:10">
      <c r="A59" s="5">
        <f>medidas_sup!A61</f>
        <v>0</v>
      </c>
      <c r="B59" s="5" t="str">
        <f>IF(medidas_sup!F16&gt;0,AVERAGE(medidas_sup!F16:'medidas_sup'!G16),"vazio")</f>
        <v>vazio</v>
      </c>
      <c r="C59" s="5" t="str">
        <f>IF(medidas_sup!F16&gt;0,medidas_sup!F16-medidas_sup!G16,"vazio")</f>
        <v>vazio</v>
      </c>
      <c r="D59" s="10"/>
      <c r="E59" s="10"/>
      <c r="F59" s="10"/>
      <c r="G59" s="10"/>
      <c r="H59" s="10"/>
      <c r="I59" s="10"/>
      <c r="J59" s="10"/>
    </row>
    <row r="60" spans="1:10">
      <c r="A60" s="5">
        <f>medidas_sup!A62</f>
        <v>0</v>
      </c>
      <c r="B60" s="5" t="str">
        <f>IF(medidas_sup!F17&gt;0,AVERAGE(medidas_sup!F17:'medidas_sup'!G17),"vazio")</f>
        <v>vazio</v>
      </c>
      <c r="C60" s="5" t="str">
        <f>IF(medidas_sup!F17&gt;0,medidas_sup!F17-medidas_sup!G17,"vazio")</f>
        <v>vazio</v>
      </c>
      <c r="D60" s="10"/>
      <c r="E60" s="10"/>
      <c r="F60" s="10"/>
      <c r="G60" s="10"/>
      <c r="H60" s="10"/>
      <c r="I60" s="10"/>
      <c r="J60" s="10"/>
    </row>
    <row r="61" spans="1:10">
      <c r="A61" s="5">
        <f>medidas_sup!A63</f>
        <v>0</v>
      </c>
      <c r="B61" s="5" t="str">
        <f>IF(medidas_sup!F18&gt;0,AVERAGE(medidas_sup!F18:'medidas_sup'!G18),"vazio")</f>
        <v>vazio</v>
      </c>
      <c r="C61" s="5" t="str">
        <f>IF(medidas_sup!F18&gt;0,medidas_sup!F18-medidas_sup!G18,"vazio")</f>
        <v>vazio</v>
      </c>
      <c r="D61" s="10"/>
      <c r="E61" s="10"/>
      <c r="F61" s="10"/>
      <c r="G61" s="10"/>
      <c r="H61" s="10"/>
      <c r="I61" s="10"/>
      <c r="J61" s="10"/>
    </row>
    <row r="62" spans="1:10">
      <c r="A62" s="5">
        <f>medidas_sup!A64</f>
        <v>0</v>
      </c>
      <c r="B62" s="5" t="str">
        <f>IF(medidas_sup!F19&gt;0,AVERAGE(medidas_sup!F19:'medidas_sup'!G19),"vazio")</f>
        <v>vazio</v>
      </c>
      <c r="C62" s="5" t="str">
        <f>IF(medidas_sup!F19&gt;0,medidas_sup!F19-medidas_sup!G19,"vazio")</f>
        <v>vazio</v>
      </c>
      <c r="D62" s="10"/>
      <c r="E62" s="10"/>
      <c r="F62" s="10"/>
      <c r="G62" s="10"/>
      <c r="H62" s="10"/>
      <c r="I62" s="10"/>
      <c r="J62" s="10"/>
    </row>
    <row r="63" spans="1:10">
      <c r="A63" s="5">
        <f>medidas_sup!A65</f>
        <v>0</v>
      </c>
      <c r="B63" s="5" t="str">
        <f>IF(medidas_sup!F20&gt;0,AVERAGE(medidas_sup!F20:'medidas_sup'!G20),"vazio")</f>
        <v>vazio</v>
      </c>
      <c r="C63" s="5" t="str">
        <f>IF(medidas_sup!F20&gt;0,medidas_sup!F20-medidas_sup!G20,"vazio")</f>
        <v>vazio</v>
      </c>
      <c r="D63" s="10"/>
      <c r="E63" s="10"/>
      <c r="F63" s="10"/>
      <c r="G63" s="10"/>
      <c r="H63" s="10"/>
      <c r="I63" s="10"/>
      <c r="J63" s="10"/>
    </row>
    <row r="64" spans="1:10">
      <c r="A64" s="5">
        <f>medidas_sup!A66</f>
        <v>0</v>
      </c>
      <c r="B64" s="5" t="str">
        <f>IF(medidas_sup!F21&gt;0,AVERAGE(medidas_sup!F21:'medidas_sup'!G21),"vazio")</f>
        <v>vazio</v>
      </c>
      <c r="C64" s="5" t="str">
        <f>IF(medidas_sup!F21&gt;0,medidas_sup!F21-medidas_sup!G21,"vazio")</f>
        <v>vazio</v>
      </c>
      <c r="D64" s="10"/>
      <c r="E64" s="10"/>
      <c r="F64" s="10"/>
      <c r="G64" s="10"/>
      <c r="H64" s="10"/>
      <c r="I64" s="10"/>
      <c r="J64" s="10"/>
    </row>
    <row r="65" spans="1:10">
      <c r="A65" s="5">
        <f>medidas_sup!A67</f>
        <v>0</v>
      </c>
      <c r="B65" s="5" t="str">
        <f>IF(medidas_sup!F22&gt;0,AVERAGE(medidas_sup!F22:'medidas_sup'!G22),"vazio")</f>
        <v>vazio</v>
      </c>
      <c r="C65" s="5" t="str">
        <f>IF(medidas_sup!F22&gt;0,medidas_sup!F22-medidas_sup!G22,"vazio")</f>
        <v>vazio</v>
      </c>
      <c r="D65" s="10"/>
      <c r="E65" s="10"/>
      <c r="F65" s="10"/>
      <c r="G65" s="10"/>
      <c r="H65" s="10"/>
      <c r="I65" s="10"/>
      <c r="J65" s="10"/>
    </row>
    <row r="66" spans="1:10">
      <c r="A66" s="5">
        <f>medidas_sup!A68</f>
        <v>0</v>
      </c>
      <c r="B66" s="5" t="str">
        <f>IF(medidas_sup!F23&gt;0,AVERAGE(medidas_sup!F23:'medidas_sup'!G23),"vazio")</f>
        <v>vazio</v>
      </c>
      <c r="C66" s="5" t="str">
        <f>IF(medidas_sup!F23&gt;0,medidas_sup!F23-medidas_sup!G23,"vazio")</f>
        <v>vazio</v>
      </c>
      <c r="D66" s="10"/>
      <c r="E66" s="10"/>
      <c r="F66" s="10"/>
      <c r="G66" s="10"/>
      <c r="H66" s="10"/>
      <c r="I66" s="10"/>
      <c r="J66" s="10"/>
    </row>
    <row r="67" spans="1:10">
      <c r="A67" s="5">
        <f>medidas_sup!A69</f>
        <v>0</v>
      </c>
      <c r="B67" s="5" t="str">
        <f>IF(medidas_sup!F24&gt;0,AVERAGE(medidas_sup!F24:'medidas_sup'!G24),"vazio")</f>
        <v>vazio</v>
      </c>
      <c r="C67" s="5" t="str">
        <f>IF(medidas_sup!F24&gt;0,medidas_sup!F24-medidas_sup!G24,"vazio")</f>
        <v>vazio</v>
      </c>
      <c r="D67" s="10"/>
      <c r="E67" s="10"/>
      <c r="F67" s="10"/>
      <c r="G67" s="10"/>
      <c r="H67" s="10"/>
      <c r="I67" s="10"/>
      <c r="J67" s="10"/>
    </row>
    <row r="68" spans="1:10">
      <c r="A68" s="5">
        <f>medidas_sup!A70</f>
        <v>0</v>
      </c>
      <c r="B68" s="5" t="str">
        <f>IF(medidas_sup!F25&gt;0,AVERAGE(medidas_sup!F25:'medidas_sup'!G25),"vazio")</f>
        <v>vazio</v>
      </c>
      <c r="C68" s="5" t="str">
        <f>IF(medidas_sup!F25&gt;0,medidas_sup!F25-medidas_sup!G25,"vazio")</f>
        <v>vazio</v>
      </c>
      <c r="D68" s="10"/>
      <c r="E68" s="10"/>
      <c r="F68" s="10"/>
      <c r="G68" s="10"/>
      <c r="H68" s="10"/>
      <c r="I68" s="10"/>
      <c r="J68" s="10"/>
    </row>
    <row r="69" spans="1:10">
      <c r="A69" s="14">
        <f>medidas_sup!A71</f>
        <v>0</v>
      </c>
      <c r="B69" s="14" t="str">
        <f>IF(medidas_sup!F26&gt;0,AVERAGE(medidas_sup!F26:'medidas_sup'!G26),"vazio")</f>
        <v>vazio</v>
      </c>
      <c r="C69" s="14" t="str">
        <f>IF(medidas_sup!F26&gt;0,medidas_sup!F26-medidas_sup!G26,"vazio")</f>
        <v>vazio</v>
      </c>
      <c r="D69" s="10"/>
      <c r="E69" s="10"/>
      <c r="F69" s="10"/>
      <c r="G69" s="10"/>
      <c r="H69" s="10"/>
      <c r="I69" s="10"/>
      <c r="J69" s="10"/>
    </row>
    <row r="70" spans="1:10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</row>
    <row r="71" spans="1:10" ht="14.25">
      <c r="A71" s="15" t="s">
        <v>30</v>
      </c>
      <c r="B71" s="16" t="s">
        <v>31</v>
      </c>
      <c r="C71" s="91" t="s">
        <v>32</v>
      </c>
      <c r="D71" s="17" t="s">
        <v>33</v>
      </c>
      <c r="E71" s="111" t="s">
        <v>34</v>
      </c>
      <c r="F71" s="111"/>
      <c r="G71" s="111"/>
      <c r="H71" s="111"/>
      <c r="I71" s="91" t="s">
        <v>2</v>
      </c>
      <c r="J71" s="91" t="s">
        <v>3</v>
      </c>
    </row>
    <row r="72" spans="1:10">
      <c r="A72" s="5">
        <f>medidas_sup!A75</f>
        <v>0</v>
      </c>
      <c r="B72" s="5" t="str">
        <f>IF(medidas_sup!H7&gt;0,AVERAGE(medidas_sup!H7:'medidas_sup'!I7),"vazio")</f>
        <v>vazio</v>
      </c>
      <c r="C72" s="5" t="str">
        <f>IF(medidas_sup!H7&gt;0,medidas_sup!H7-medidas_sup!I7,"vazio")</f>
        <v>vazio</v>
      </c>
      <c r="D72" s="8" t="e">
        <f>AVERAGE(C72:C91)</f>
        <v>#DIV/0!</v>
      </c>
      <c r="E72" s="114" t="s">
        <v>2</v>
      </c>
      <c r="F72" s="114"/>
      <c r="G72" s="114" t="s">
        <v>3</v>
      </c>
      <c r="H72" s="114"/>
      <c r="I72" s="7" t="e">
        <f>(IF(C72&gt;F$8,"0",IF(C72&gt;=E$8,"1","0"))+IF(C73&gt;F$8,"0",IF(C73&gt;=E$8,"1","0"))+IF(C74&gt;F$8,"0",IF(C74&gt;=E$8,"1","0"))+IF(C75&gt;F$8,"0",IF(C75&gt;=E$8,"1","0"))+IF(C76&gt;F$8,"0",IF(C76&gt;=E$8,"1","0"))+IF(C77&gt;F$8,"0",IF(C77&gt;=E$8,"1","0"))+IF(C78&gt;F$8,"0",IF(C78&gt;=E$8,"1","0"))+IF(C79&gt;F$8,"0",IF(C79&gt;=E$8,"1","0"))+IF(C80&gt;F$8,"0",IF(C80&gt;=E$8,"1","0"))+IF(C81&gt;F$8,"0",IF(C81&gt;=E$8,"1","0"))+IF(C82&gt;F$8,"0",IF(C82&gt;=E$8,"1","0"))+IF(C83&gt;F$8,"0",IF(C83&gt;=E$8,"1","0"))+IF(C84&gt;F$8,"0",IF(C84&gt;=E$8,"1","0"))+IF(C85&gt;F$8,"0",IF(C85&gt;=E$8,"1","0"))+IF(C86&gt;F$8,"0",IF(C86&gt;=E$8,"1","0"))+IF(C87&gt;F$8,"0",IF(C87&gt;=E$8,"1","0"))+IF(C88&gt;F$8,"0",IF(C88&gt;=E$8,"1","0"))+IF(C89&gt;F$8,"0",IF(C89&gt;=E$8,"1","0"))+IF(C90&gt;F$8,"0",IF(C90&gt;=E$8,"1","0"))+IF(C91&gt;F$8,"0",IF(C91&gt;=E$8,"1","0")))/(COUNTIF(medidas_sup!H7:H26,"&gt;0"))</f>
        <v>#DIV/0!</v>
      </c>
      <c r="J72" s="6" t="s">
        <v>8</v>
      </c>
    </row>
    <row r="73" spans="1:10">
      <c r="A73" s="5">
        <f>medidas_sup!A76</f>
        <v>0</v>
      </c>
      <c r="B73" s="5" t="str">
        <f>IF(medidas_sup!H8&gt;0,AVERAGE(medidas_sup!H8:'medidas_sup'!I8),"vazio")</f>
        <v>vazio</v>
      </c>
      <c r="C73" s="5" t="str">
        <f>IF(medidas_sup!H8&gt;0,medidas_sup!H8-medidas_sup!I8,"vazio")</f>
        <v>vazio</v>
      </c>
      <c r="D73" s="11" t="s">
        <v>35</v>
      </c>
      <c r="E73" s="92" t="s">
        <v>36</v>
      </c>
      <c r="F73" s="92" t="s">
        <v>37</v>
      </c>
      <c r="G73" s="92" t="s">
        <v>36</v>
      </c>
      <c r="H73" s="92" t="s">
        <v>37</v>
      </c>
      <c r="I73" s="10"/>
      <c r="J73" s="10"/>
    </row>
    <row r="74" spans="1:10">
      <c r="A74" s="5">
        <f>medidas_sup!A77</f>
        <v>0</v>
      </c>
      <c r="B74" s="5" t="str">
        <f>IF(medidas_sup!H9&gt;0,AVERAGE(medidas_sup!H9:'medidas_sup'!I9),"vazio")</f>
        <v>vazio</v>
      </c>
      <c r="C74" s="5" t="str">
        <f>IF(medidas_sup!H9&gt;0,medidas_sup!H9-medidas_sup!I9,"vazio")</f>
        <v>vazio</v>
      </c>
      <c r="D74" s="9" t="e">
        <f>STDEV(C72:C91)</f>
        <v>#DIV/0!</v>
      </c>
      <c r="E74" s="7" t="e">
        <f>D72-(2*D74)</f>
        <v>#DIV/0!</v>
      </c>
      <c r="F74" s="7" t="e">
        <f>D72+(2*D74)</f>
        <v>#DIV/0!</v>
      </c>
      <c r="G74" s="7" t="s">
        <v>8</v>
      </c>
      <c r="H74" s="7" t="s">
        <v>8</v>
      </c>
      <c r="I74" s="10"/>
      <c r="J74" s="10"/>
    </row>
    <row r="75" spans="1:10">
      <c r="A75" s="5">
        <f>medidas_sup!A78</f>
        <v>0</v>
      </c>
      <c r="B75" s="5" t="str">
        <f>IF(medidas_sup!H10&gt;0,AVERAGE(medidas_sup!H10:'medidas_sup'!I10),"vazio")</f>
        <v>vazio</v>
      </c>
      <c r="C75" s="5" t="str">
        <f>IF(medidas_sup!H10&gt;0,medidas_sup!H10-medidas_sup!I10,"vazio")</f>
        <v>vazio</v>
      </c>
      <c r="D75" s="12" t="s">
        <v>38</v>
      </c>
      <c r="E75" s="10"/>
      <c r="F75" s="10"/>
      <c r="G75" s="10"/>
      <c r="H75" s="10"/>
      <c r="I75" s="10"/>
      <c r="J75" s="10"/>
    </row>
    <row r="76" spans="1:10">
      <c r="A76" s="5">
        <f>medidas_sup!A79</f>
        <v>0</v>
      </c>
      <c r="B76" s="5" t="str">
        <f>IF(medidas_sup!H11&gt;0,AVERAGE(medidas_sup!H11:'medidas_sup'!I11),"vazio")</f>
        <v>vazio</v>
      </c>
      <c r="C76" s="5" t="str">
        <f>IF(medidas_sup!H11&gt;0,medidas_sup!H11-medidas_sup!I11,"vazio")</f>
        <v>vazio</v>
      </c>
      <c r="D76" s="9" t="e">
        <f ca="1">D74/SQRT(COUNTIF(medidas_sup!H7:'medidas_sup'!H26,"&gt;0")-1)</f>
        <v>#DIV/0!</v>
      </c>
      <c r="E76" s="10"/>
      <c r="F76" s="10"/>
      <c r="G76" s="10"/>
      <c r="H76" s="10"/>
      <c r="I76" s="10"/>
      <c r="J76" s="10"/>
    </row>
    <row r="77" spans="1:10">
      <c r="A77" s="5">
        <f>medidas_sup!A80</f>
        <v>0</v>
      </c>
      <c r="B77" s="5" t="str">
        <f>IF(medidas_sup!H12&gt;0,AVERAGE(medidas_sup!H12:'medidas_sup'!I12),"vazio")</f>
        <v>vazio</v>
      </c>
      <c r="C77" s="5" t="str">
        <f>IF(medidas_sup!H12&gt;0,medidas_sup!H12-medidas_sup!I12,"vazio")</f>
        <v>vazio</v>
      </c>
      <c r="D77" s="10"/>
      <c r="E77" s="10"/>
      <c r="F77" s="10"/>
      <c r="G77" s="10"/>
      <c r="H77" s="10"/>
      <c r="I77" s="10"/>
      <c r="J77" s="10"/>
    </row>
    <row r="78" spans="1:10">
      <c r="A78" s="5">
        <f>medidas_sup!A81</f>
        <v>0</v>
      </c>
      <c r="B78" s="5" t="str">
        <f>IF(medidas_sup!H13&gt;0,AVERAGE(medidas_sup!H13:'medidas_sup'!I13),"vazio")</f>
        <v>vazio</v>
      </c>
      <c r="C78" s="5" t="str">
        <f>IF(medidas_sup!H13&gt;0,medidas_sup!H13-medidas_sup!I13,"vazio")</f>
        <v>vazio</v>
      </c>
      <c r="D78" s="10"/>
      <c r="E78" s="10"/>
      <c r="F78" s="10"/>
      <c r="G78" s="10"/>
      <c r="H78" s="10"/>
      <c r="I78" s="10"/>
      <c r="J78" s="10"/>
    </row>
    <row r="79" spans="1:10">
      <c r="A79" s="5">
        <f>medidas_sup!A82</f>
        <v>0</v>
      </c>
      <c r="B79" s="5" t="str">
        <f>IF(medidas_sup!H14&gt;0,AVERAGE(medidas_sup!H14:'medidas_sup'!I14),"vazio")</f>
        <v>vazio</v>
      </c>
      <c r="C79" s="5" t="str">
        <f>IF(medidas_sup!H14&gt;0,medidas_sup!H14-medidas_sup!I14,"vazio")</f>
        <v>vazio</v>
      </c>
      <c r="D79" s="10"/>
      <c r="E79" s="10"/>
      <c r="F79" s="10"/>
      <c r="G79" s="10"/>
      <c r="H79" s="10"/>
      <c r="I79" s="10"/>
      <c r="J79" s="10"/>
    </row>
    <row r="80" spans="1:10">
      <c r="A80" s="5">
        <f>medidas_sup!A83</f>
        <v>0</v>
      </c>
      <c r="B80" s="5" t="str">
        <f>IF(medidas_sup!H15&gt;0,AVERAGE(medidas_sup!H15:'medidas_sup'!I15),"vazio")</f>
        <v>vazio</v>
      </c>
      <c r="C80" s="5" t="str">
        <f>IF(medidas_sup!H15&gt;0,medidas_sup!H15-medidas_sup!I15,"vazio")</f>
        <v>vazio</v>
      </c>
      <c r="D80" s="10"/>
      <c r="E80" s="10"/>
      <c r="F80" s="10"/>
      <c r="G80" s="10"/>
      <c r="H80" s="10"/>
      <c r="I80" s="10"/>
      <c r="J80" s="10"/>
    </row>
    <row r="81" spans="1:10">
      <c r="A81" s="5">
        <f>medidas_sup!A84</f>
        <v>0</v>
      </c>
      <c r="B81" s="5" t="str">
        <f>IF(medidas_sup!H16&gt;0,AVERAGE(medidas_sup!H16:'medidas_sup'!I16),"vazio")</f>
        <v>vazio</v>
      </c>
      <c r="C81" s="5" t="str">
        <f>IF(medidas_sup!H16&gt;0,medidas_sup!H16-medidas_sup!I16,"vazio")</f>
        <v>vazio</v>
      </c>
      <c r="D81" s="10"/>
      <c r="E81" s="10"/>
      <c r="F81" s="10"/>
      <c r="G81" s="10"/>
      <c r="H81" s="10"/>
      <c r="I81" s="10"/>
      <c r="J81" s="10"/>
    </row>
    <row r="82" spans="1:10">
      <c r="A82" s="5">
        <f>medidas_sup!A85</f>
        <v>0</v>
      </c>
      <c r="B82" s="5" t="str">
        <f>IF(medidas_sup!H17&gt;0,AVERAGE(medidas_sup!H17:'medidas_sup'!I17),"vazio")</f>
        <v>vazio</v>
      </c>
      <c r="C82" s="5" t="str">
        <f>IF(medidas_sup!H17&gt;0,medidas_sup!H17-medidas_sup!I17,"vazio")</f>
        <v>vazio</v>
      </c>
      <c r="D82" s="10"/>
      <c r="E82" s="10"/>
      <c r="F82" s="10"/>
      <c r="G82" s="10"/>
      <c r="H82" s="10"/>
      <c r="I82" s="10"/>
      <c r="J82" s="10"/>
    </row>
    <row r="83" spans="1:10">
      <c r="A83" s="5">
        <f>medidas_sup!A86</f>
        <v>0</v>
      </c>
      <c r="B83" s="5" t="str">
        <f>IF(medidas_sup!H18&gt;0,AVERAGE(medidas_sup!H18:'medidas_sup'!I18),"vazio")</f>
        <v>vazio</v>
      </c>
      <c r="C83" s="5" t="str">
        <f>IF(medidas_sup!H18&gt;0,medidas_sup!H18-medidas_sup!I18,"vazio")</f>
        <v>vazio</v>
      </c>
      <c r="D83" s="10"/>
      <c r="E83" s="10"/>
      <c r="F83" s="10"/>
      <c r="G83" s="10"/>
      <c r="H83" s="10"/>
      <c r="I83" s="10"/>
      <c r="J83" s="10"/>
    </row>
    <row r="84" spans="1:10">
      <c r="A84" s="5">
        <f>medidas_sup!A87</f>
        <v>0</v>
      </c>
      <c r="B84" s="5" t="str">
        <f>IF(medidas_sup!H19&gt;0,AVERAGE(medidas_sup!H19:'medidas_sup'!I19),"vazio")</f>
        <v>vazio</v>
      </c>
      <c r="C84" s="5" t="str">
        <f>IF(medidas_sup!H19&gt;0,medidas_sup!H19-medidas_sup!I19,"vazio")</f>
        <v>vazio</v>
      </c>
      <c r="D84" s="10"/>
      <c r="E84" s="10"/>
      <c r="F84" s="10"/>
      <c r="G84" s="10"/>
      <c r="H84" s="10"/>
      <c r="I84" s="10"/>
      <c r="J84" s="10"/>
    </row>
    <row r="85" spans="1:10">
      <c r="A85" s="5">
        <f>medidas_sup!A88</f>
        <v>0</v>
      </c>
      <c r="B85" s="5" t="str">
        <f>IF(medidas_sup!H20&gt;0,AVERAGE(medidas_sup!H20:'medidas_sup'!I20),"vazio")</f>
        <v>vazio</v>
      </c>
      <c r="C85" s="5" t="str">
        <f>IF(medidas_sup!H20&gt;0,medidas_sup!H20-medidas_sup!I20,"vazio")</f>
        <v>vazio</v>
      </c>
      <c r="D85" s="10"/>
      <c r="E85" s="10"/>
      <c r="F85" s="10"/>
      <c r="G85" s="10"/>
      <c r="H85" s="10"/>
      <c r="I85" s="10"/>
      <c r="J85" s="10"/>
    </row>
    <row r="86" spans="1:10">
      <c r="A86" s="5">
        <f>medidas_sup!A89</f>
        <v>0</v>
      </c>
      <c r="B86" s="5" t="str">
        <f>IF(medidas_sup!H21&gt;0,AVERAGE(medidas_sup!H21:'medidas_sup'!I21),"vazio")</f>
        <v>vazio</v>
      </c>
      <c r="C86" s="5" t="str">
        <f>IF(medidas_sup!H21&gt;0,medidas_sup!H21-medidas_sup!I21,"vazio")</f>
        <v>vazio</v>
      </c>
      <c r="D86" s="10"/>
      <c r="E86" s="10"/>
      <c r="F86" s="10"/>
      <c r="G86" s="10"/>
      <c r="H86" s="10"/>
      <c r="I86" s="10"/>
      <c r="J86" s="10"/>
    </row>
    <row r="87" spans="1:10">
      <c r="A87" s="5">
        <f>medidas_sup!A90</f>
        <v>0</v>
      </c>
      <c r="B87" s="5" t="str">
        <f>IF(medidas_sup!H22&gt;0,AVERAGE(medidas_sup!H22:'medidas_sup'!I22),"vazio")</f>
        <v>vazio</v>
      </c>
      <c r="C87" s="5" t="str">
        <f>IF(medidas_sup!H22&gt;0,medidas_sup!H22-medidas_sup!I22,"vazio")</f>
        <v>vazio</v>
      </c>
      <c r="D87" s="10"/>
      <c r="E87" s="10"/>
      <c r="F87" s="10"/>
      <c r="G87" s="10"/>
      <c r="H87" s="10"/>
      <c r="I87" s="10"/>
      <c r="J87" s="10"/>
    </row>
    <row r="88" spans="1:10">
      <c r="A88" s="5">
        <f>medidas_sup!A91</f>
        <v>0</v>
      </c>
      <c r="B88" s="5" t="str">
        <f>IF(medidas_sup!H23&gt;0,AVERAGE(medidas_sup!H23:'medidas_sup'!I23),"vazio")</f>
        <v>vazio</v>
      </c>
      <c r="C88" s="5" t="str">
        <f>IF(medidas_sup!H23&gt;0,medidas_sup!H23-medidas_sup!I23,"vazio")</f>
        <v>vazio</v>
      </c>
      <c r="D88" s="10"/>
      <c r="E88" s="10"/>
      <c r="F88" s="10"/>
      <c r="G88" s="10"/>
      <c r="H88" s="10"/>
      <c r="I88" s="10"/>
      <c r="J88" s="10"/>
    </row>
    <row r="89" spans="1:10">
      <c r="A89" s="5">
        <f>medidas_sup!A92</f>
        <v>0</v>
      </c>
      <c r="B89" s="5" t="str">
        <f>IF(medidas_sup!H24&gt;0,AVERAGE(medidas_sup!H24:'medidas_sup'!I24),"vazio")</f>
        <v>vazio</v>
      </c>
      <c r="C89" s="5" t="str">
        <f>IF(medidas_sup!H24&gt;0,medidas_sup!H24-medidas_sup!I24,"vazio")</f>
        <v>vazio</v>
      </c>
      <c r="D89" s="10"/>
      <c r="E89" s="10"/>
      <c r="F89" s="10"/>
      <c r="G89" s="10"/>
      <c r="H89" s="10"/>
      <c r="I89" s="10"/>
      <c r="J89" s="10"/>
    </row>
    <row r="90" spans="1:10">
      <c r="A90" s="5">
        <f>medidas_sup!A93</f>
        <v>0</v>
      </c>
      <c r="B90" s="5" t="str">
        <f>IF(medidas_sup!H25&gt;0,AVERAGE(medidas_sup!H25:'medidas_sup'!I25),"vazio")</f>
        <v>vazio</v>
      </c>
      <c r="C90" s="5" t="str">
        <f>IF(medidas_sup!H25&gt;0,medidas_sup!H25-medidas_sup!I25,"vazio")</f>
        <v>vazio</v>
      </c>
      <c r="D90" s="10"/>
      <c r="E90" s="10"/>
      <c r="F90" s="10"/>
      <c r="G90" s="10"/>
      <c r="H90" s="10"/>
      <c r="I90" s="10"/>
      <c r="J90" s="10"/>
    </row>
    <row r="91" spans="1:10">
      <c r="A91" s="5">
        <f>medidas_sup!A94</f>
        <v>0</v>
      </c>
      <c r="B91" s="5" t="str">
        <f>IF(medidas_sup!H26&gt;0,AVERAGE(medidas_sup!H26:'medidas_sup'!I26),"vazio")</f>
        <v>vazio</v>
      </c>
      <c r="C91" s="5" t="str">
        <f>IF(medidas_sup!H26&gt;0,medidas_sup!H26-medidas_sup!I26,"vazio")</f>
        <v>vazio</v>
      </c>
      <c r="D91" s="10"/>
      <c r="E91" s="10"/>
      <c r="F91" s="10"/>
      <c r="G91" s="10"/>
      <c r="H91" s="10"/>
      <c r="I91" s="10"/>
      <c r="J91" s="10"/>
    </row>
    <row r="92" spans="1:10">
      <c r="A92" s="13"/>
      <c r="B92" s="13"/>
      <c r="C92" s="13"/>
      <c r="D92" s="10"/>
      <c r="E92" s="10"/>
      <c r="F92" s="10"/>
      <c r="G92" s="10"/>
      <c r="H92" s="10"/>
      <c r="I92" s="10"/>
      <c r="J92" s="10"/>
    </row>
    <row r="93" spans="1:10">
      <c r="A93" s="115" t="s">
        <v>41</v>
      </c>
      <c r="B93" s="115"/>
      <c r="C93" s="115"/>
      <c r="D93" s="115"/>
      <c r="E93" s="115"/>
      <c r="F93" s="115"/>
      <c r="G93" s="115"/>
      <c r="H93" s="115"/>
      <c r="I93" s="115"/>
      <c r="J93" s="115"/>
    </row>
    <row r="94" spans="1:10">
      <c r="A94" s="112" t="s">
        <v>28</v>
      </c>
      <c r="B94" s="112"/>
      <c r="C94" s="112"/>
      <c r="D94" s="22"/>
      <c r="E94" s="22"/>
      <c r="F94" s="22"/>
      <c r="G94" s="22"/>
      <c r="H94" s="22"/>
      <c r="I94" s="22"/>
      <c r="J94" s="22"/>
    </row>
    <row r="95" spans="1:10">
      <c r="A95" s="116" t="s">
        <v>29</v>
      </c>
      <c r="B95" s="116"/>
      <c r="C95" s="116"/>
      <c r="D95" s="20"/>
      <c r="E95" s="20"/>
      <c r="F95" s="20"/>
      <c r="G95" s="20"/>
      <c r="H95" s="20"/>
      <c r="I95" s="20"/>
      <c r="J95" s="20"/>
    </row>
    <row r="96" spans="1:10">
      <c r="A96" s="93" t="s">
        <v>2</v>
      </c>
      <c r="B96" s="109" t="s">
        <v>3</v>
      </c>
      <c r="C96" s="109"/>
      <c r="D96" s="10"/>
      <c r="E96" s="10"/>
      <c r="F96" s="10"/>
      <c r="G96" s="10"/>
      <c r="H96" s="10"/>
      <c r="I96" s="10"/>
      <c r="J96" s="10"/>
    </row>
    <row r="97" spans="1:13">
      <c r="A97" s="18">
        <f ca="1">SUMXMY2(medidas_sup!B7:'medidas_sup'!B26,medidas_sup!C7:'medidas_sup'!C26)</f>
        <v>0</v>
      </c>
      <c r="B97" s="110" t="s">
        <v>8</v>
      </c>
      <c r="C97" s="110"/>
      <c r="D97" s="10"/>
      <c r="E97" s="10"/>
      <c r="F97" s="10"/>
      <c r="G97" s="10"/>
      <c r="H97" s="10"/>
      <c r="I97" s="10"/>
      <c r="J97" s="10"/>
    </row>
    <row r="98" spans="1:13">
      <c r="A98" s="113" t="s">
        <v>42</v>
      </c>
      <c r="B98" s="113"/>
      <c r="C98" s="113"/>
      <c r="D98" s="10"/>
      <c r="E98" s="10"/>
      <c r="F98" s="10"/>
      <c r="G98" s="10"/>
      <c r="H98" s="10"/>
      <c r="I98" s="10"/>
      <c r="J98" s="10"/>
    </row>
    <row r="99" spans="1:13">
      <c r="A99" s="93" t="s">
        <v>2</v>
      </c>
      <c r="B99" s="109" t="s">
        <v>3</v>
      </c>
      <c r="C99" s="109"/>
      <c r="D99" s="10"/>
      <c r="E99" s="10"/>
      <c r="F99" s="10"/>
      <c r="G99" s="10"/>
      <c r="H99" s="10"/>
      <c r="I99" s="10"/>
      <c r="J99" s="10"/>
    </row>
    <row r="100" spans="1:13">
      <c r="A100" s="18" t="e">
        <f ca="1">SUMXMY2(medidas_sup!D7:'medidas_sup'!D26,medidas_sup!E7:'medidas_sup'!E26)</f>
        <v>#DIV/0!</v>
      </c>
      <c r="B100" s="110" t="s">
        <v>8</v>
      </c>
      <c r="C100" s="110"/>
      <c r="D100" s="10"/>
      <c r="E100" s="10"/>
      <c r="F100" s="10"/>
      <c r="G100" s="10"/>
      <c r="H100" s="10"/>
      <c r="I100" s="10"/>
      <c r="J100" s="10"/>
    </row>
    <row r="101" spans="1:13">
      <c r="A101" s="113" t="s">
        <v>43</v>
      </c>
      <c r="B101" s="113"/>
      <c r="C101" s="113"/>
      <c r="D101" s="10"/>
      <c r="E101" s="10"/>
      <c r="F101" s="10"/>
      <c r="G101" s="10"/>
      <c r="H101" s="10"/>
      <c r="I101" s="10"/>
      <c r="J101" s="10"/>
    </row>
    <row r="102" spans="1:13">
      <c r="A102" s="93" t="s">
        <v>2</v>
      </c>
      <c r="B102" s="109" t="s">
        <v>3</v>
      </c>
      <c r="C102" s="109"/>
      <c r="D102" s="10"/>
      <c r="E102" s="10"/>
      <c r="F102" s="10"/>
      <c r="G102" s="10"/>
      <c r="H102" s="10"/>
      <c r="I102" s="10"/>
      <c r="J102" s="10"/>
    </row>
    <row r="103" spans="1:13">
      <c r="A103" s="18" t="e">
        <f ca="1">SUMXMY2(medidas_sup!F7:'medidas_sup'!F26,medidas_sup!G7:'medidas_sup'!G26)</f>
        <v>#DIV/0!</v>
      </c>
      <c r="B103" s="110" t="s">
        <v>8</v>
      </c>
      <c r="C103" s="110"/>
      <c r="D103" s="10"/>
      <c r="E103" s="10"/>
      <c r="F103" s="10"/>
      <c r="G103" s="10"/>
      <c r="H103" s="10"/>
      <c r="I103" s="10"/>
      <c r="J103" s="10"/>
    </row>
    <row r="104" spans="1:13">
      <c r="A104" s="113" t="s">
        <v>25</v>
      </c>
      <c r="B104" s="113"/>
      <c r="C104" s="113"/>
      <c r="D104" s="10"/>
      <c r="E104" s="10"/>
      <c r="F104" s="10"/>
      <c r="G104" s="10"/>
      <c r="H104" s="10"/>
      <c r="I104" s="10"/>
      <c r="J104" s="10"/>
    </row>
    <row r="105" spans="1:13">
      <c r="A105" s="93" t="s">
        <v>2</v>
      </c>
      <c r="B105" s="109" t="s">
        <v>3</v>
      </c>
      <c r="C105" s="109"/>
      <c r="D105" s="10"/>
      <c r="E105" s="10"/>
      <c r="F105" s="10"/>
      <c r="G105" s="10"/>
      <c r="H105" s="10"/>
      <c r="I105" s="10"/>
      <c r="J105" s="10"/>
    </row>
    <row r="106" spans="1:13">
      <c r="A106" s="18" t="e">
        <f ca="1">SUMXMY2(medidas_sup!H7:'medidas_sup'!H26,medidas_sup!I7:'medidas_sup'!I26)</f>
        <v>#DIV/0!</v>
      </c>
      <c r="B106" s="110" t="s">
        <v>8</v>
      </c>
      <c r="C106" s="110"/>
      <c r="D106" s="10"/>
      <c r="E106" s="10"/>
      <c r="F106" s="10"/>
      <c r="G106" s="10"/>
      <c r="H106" s="10"/>
      <c r="I106" s="10"/>
      <c r="J106" s="10"/>
    </row>
    <row r="107" spans="1:13">
      <c r="A107" s="21"/>
      <c r="B107" s="21"/>
      <c r="C107" s="21"/>
      <c r="D107" s="10"/>
      <c r="E107" s="10"/>
      <c r="F107" s="10"/>
      <c r="G107" s="10"/>
      <c r="H107" s="10"/>
      <c r="I107" s="10"/>
      <c r="J107" s="10"/>
    </row>
    <row r="108" spans="1:13">
      <c r="A108" s="117" t="s">
        <v>5</v>
      </c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</row>
    <row r="109" spans="1:13">
      <c r="A109" s="119" t="s">
        <v>29</v>
      </c>
      <c r="B109" s="119"/>
      <c r="C109" s="119"/>
      <c r="D109" s="119"/>
      <c r="E109" s="23"/>
      <c r="F109" s="23"/>
      <c r="G109" s="23"/>
      <c r="H109" s="23"/>
      <c r="I109" s="23"/>
      <c r="J109" s="23"/>
      <c r="K109" s="23"/>
      <c r="L109" s="23"/>
      <c r="M109" s="23"/>
    </row>
    <row r="110" spans="1:13">
      <c r="A110" s="93" t="s">
        <v>30</v>
      </c>
      <c r="B110" s="93" t="s">
        <v>44</v>
      </c>
      <c r="C110" s="93" t="s">
        <v>45</v>
      </c>
      <c r="D110" s="93" t="s">
        <v>2</v>
      </c>
      <c r="E110" s="26"/>
      <c r="F110" s="26"/>
      <c r="G110" s="10"/>
      <c r="H110" s="21"/>
      <c r="I110" s="10"/>
      <c r="J110" s="10"/>
      <c r="K110" s="10"/>
      <c r="L110" s="10"/>
      <c r="M110" s="10"/>
    </row>
    <row r="111" spans="1:13">
      <c r="A111" s="94" t="str">
        <f>medidas_sup!A7</f>
        <v>gtreffg</v>
      </c>
      <c r="B111" s="18">
        <f>IF(medidas_sup!B7&gt;0,medidas_sup!B7,"vazio")</f>
        <v>123</v>
      </c>
      <c r="C111" s="18">
        <f>IF(medidas_sup!B7&gt;0,medidas_sup!C7,"vazio")</f>
        <v>123</v>
      </c>
      <c r="D111" s="27" t="e">
        <f>PEARSON(B111:B130,C111:C130)</f>
        <v>#DIV/0!</v>
      </c>
      <c r="E111" s="57"/>
      <c r="F111" s="57"/>
      <c r="G111" s="10"/>
      <c r="H111" s="21"/>
      <c r="I111" s="10"/>
      <c r="J111" s="10"/>
      <c r="K111" s="10"/>
      <c r="L111" s="10"/>
      <c r="M111" s="10"/>
    </row>
    <row r="112" spans="1:13">
      <c r="A112" s="94">
        <f>medidas_sup!A8</f>
        <v>0</v>
      </c>
      <c r="B112" s="18" t="str">
        <f>IF(medidas_sup!B8&gt;0,medidas_sup!B8,"vazio")</f>
        <v>vazio</v>
      </c>
      <c r="C112" s="18" t="str">
        <f>IF(medidas_sup!B8&gt;0,medidas_sup!C8,"vazio")</f>
        <v>vazio</v>
      </c>
      <c r="D112" s="51"/>
      <c r="E112" s="47"/>
      <c r="F112" s="21"/>
      <c r="G112" s="21"/>
      <c r="H112" s="21"/>
      <c r="I112" s="10"/>
      <c r="J112" s="10"/>
      <c r="K112" s="10"/>
      <c r="L112" s="10"/>
      <c r="M112" s="10"/>
    </row>
    <row r="113" spans="1:13">
      <c r="A113" s="94">
        <f>medidas_sup!A9</f>
        <v>0</v>
      </c>
      <c r="B113" s="18" t="str">
        <f>IF(medidas_sup!B9&gt;0,medidas_sup!B9,"vazio")</f>
        <v>vazio</v>
      </c>
      <c r="C113" s="18" t="str">
        <f>IF(medidas_sup!B9&gt;0,medidas_sup!C9,"vazio")</f>
        <v>vazio</v>
      </c>
      <c r="D113" s="53" t="s">
        <v>46</v>
      </c>
      <c r="E113" s="52">
        <f>AVERAGE(B111:B130)</f>
        <v>123</v>
      </c>
      <c r="F113" s="57"/>
      <c r="G113" s="21"/>
      <c r="H113" s="21"/>
      <c r="I113" s="10"/>
      <c r="J113" s="10"/>
      <c r="K113" s="10"/>
      <c r="L113" s="10"/>
      <c r="M113" s="10"/>
    </row>
    <row r="114" spans="1:13">
      <c r="A114" s="94">
        <f>medidas_sup!A10</f>
        <v>0</v>
      </c>
      <c r="B114" s="18" t="str">
        <f>IF(medidas_sup!B10&gt;0,medidas_sup!B10,"vazio")</f>
        <v>vazio</v>
      </c>
      <c r="C114" s="18" t="str">
        <f>IF(medidas_sup!B10&gt;0,medidas_sup!C10,"vazio")</f>
        <v>vazio</v>
      </c>
      <c r="D114" s="53" t="s">
        <v>47</v>
      </c>
      <c r="E114" s="52">
        <f>AVERAGE(C111:C130)</f>
        <v>123</v>
      </c>
      <c r="F114" s="57"/>
      <c r="G114" s="21"/>
      <c r="H114" s="21"/>
      <c r="I114" s="10"/>
      <c r="J114" s="10"/>
      <c r="K114" s="10"/>
      <c r="L114" s="10"/>
      <c r="M114" s="10"/>
    </row>
    <row r="115" spans="1:13" ht="14.25">
      <c r="A115" s="94">
        <f>medidas_sup!A11</f>
        <v>0</v>
      </c>
      <c r="B115" s="18" t="str">
        <f>IF(medidas_sup!B11&gt;0,medidas_sup!B11,"vazio")</f>
        <v>vazio</v>
      </c>
      <c r="C115" s="18" t="str">
        <f>IF(medidas_sup!B11&gt;0,medidas_sup!C11,"vazio")</f>
        <v>vazio</v>
      </c>
      <c r="D115" s="53" t="s">
        <v>48</v>
      </c>
      <c r="E115" s="52">
        <f>COVAR(B111:B130,C111:C130)</f>
        <v>0</v>
      </c>
      <c r="F115" s="57"/>
      <c r="G115" s="21"/>
      <c r="H115" s="21"/>
      <c r="I115" s="10"/>
      <c r="J115" s="10"/>
      <c r="K115" s="10"/>
      <c r="L115" s="10"/>
      <c r="M115" s="10"/>
    </row>
    <row r="116" spans="1:13">
      <c r="A116" s="94">
        <f>medidas_sup!A12</f>
        <v>0</v>
      </c>
      <c r="B116" s="18" t="str">
        <f>IF(medidas_sup!B12&gt;0,medidas_sup!B12,"vazio")</f>
        <v>vazio</v>
      </c>
      <c r="C116" s="18" t="str">
        <f>IF(medidas_sup!B12&gt;0,medidas_sup!C12,"vazio")</f>
        <v>vazio</v>
      </c>
      <c r="D116" s="53" t="s">
        <v>49</v>
      </c>
      <c r="E116" s="52">
        <f>VARP(B111:B130)</f>
        <v>0</v>
      </c>
      <c r="F116" s="57"/>
      <c r="G116" s="21"/>
      <c r="H116" s="21"/>
      <c r="I116" s="10"/>
      <c r="J116" s="10"/>
      <c r="K116" s="10"/>
      <c r="L116" s="10"/>
      <c r="M116" s="10"/>
    </row>
    <row r="117" spans="1:13">
      <c r="A117" s="94">
        <f>medidas_sup!A13</f>
        <v>0</v>
      </c>
      <c r="B117" s="18" t="str">
        <f>IF(medidas_sup!B13&gt;0,medidas_sup!B13,"vazio")</f>
        <v>vazio</v>
      </c>
      <c r="C117" s="18" t="str">
        <f>IF(medidas_sup!B13&gt;0,medidas_sup!C13,"vazio")</f>
        <v>vazio</v>
      </c>
      <c r="D117" s="53" t="s">
        <v>50</v>
      </c>
      <c r="E117" s="52">
        <f>VARP(C111:C130)</f>
        <v>0</v>
      </c>
      <c r="F117" s="48"/>
      <c r="G117" s="21"/>
      <c r="H117" s="21"/>
      <c r="I117" s="10"/>
      <c r="J117" s="10"/>
      <c r="K117" s="10"/>
      <c r="L117" s="10"/>
      <c r="M117" s="10"/>
    </row>
    <row r="118" spans="1:13">
      <c r="A118" s="94">
        <f>medidas_sup!A14</f>
        <v>0</v>
      </c>
      <c r="B118" s="18" t="str">
        <f>IF(medidas_sup!B14&gt;0,medidas_sup!B14,"vazio")</f>
        <v>vazio</v>
      </c>
      <c r="C118" s="18" t="str">
        <f>IF(medidas_sup!B14&gt;0,medidas_sup!C14,"vazio")</f>
        <v>vazio</v>
      </c>
      <c r="D118" s="51"/>
      <c r="E118" s="55"/>
      <c r="F118" s="48"/>
      <c r="G118" s="21"/>
      <c r="H118" s="21"/>
      <c r="I118" s="10"/>
      <c r="J118" s="10"/>
      <c r="K118" s="10"/>
      <c r="L118" s="10"/>
      <c r="M118" s="10"/>
    </row>
    <row r="119" spans="1:13">
      <c r="A119" s="94">
        <f>medidas_sup!A15</f>
        <v>0</v>
      </c>
      <c r="B119" s="18" t="str">
        <f>IF(medidas_sup!B15&gt;0,medidas_sup!B15,"vazio")</f>
        <v>vazio</v>
      </c>
      <c r="C119" s="18" t="str">
        <f>IF(medidas_sup!B15&gt;0,medidas_sup!C15,"vazio")</f>
        <v>vazio</v>
      </c>
      <c r="D119" s="51"/>
      <c r="E119" s="21"/>
      <c r="F119" s="21"/>
      <c r="G119" s="48"/>
      <c r="H119" s="21"/>
      <c r="I119" s="10"/>
      <c r="J119" s="10"/>
      <c r="K119" s="10"/>
      <c r="L119" s="10"/>
      <c r="M119" s="10"/>
    </row>
    <row r="120" spans="1:13">
      <c r="A120" s="94">
        <f>medidas_sup!A16</f>
        <v>0</v>
      </c>
      <c r="B120" s="18" t="str">
        <f>IF(medidas_sup!B16&gt;0,medidas_sup!B16,"vazio")</f>
        <v>vazio</v>
      </c>
      <c r="C120" s="18" t="str">
        <f>IF(medidas_sup!B16&gt;0,medidas_sup!C16,"vazio")</f>
        <v>vazio</v>
      </c>
      <c r="D120" s="51"/>
      <c r="E120" s="21"/>
      <c r="F120" s="21"/>
      <c r="G120" s="21"/>
      <c r="H120" s="21"/>
      <c r="I120" s="10"/>
      <c r="J120" s="10"/>
      <c r="K120" s="10"/>
      <c r="L120" s="10"/>
      <c r="M120" s="10"/>
    </row>
    <row r="121" spans="1:13">
      <c r="A121" s="94">
        <f>medidas_sup!A17</f>
        <v>0</v>
      </c>
      <c r="B121" s="18" t="str">
        <f>IF(medidas_sup!B17&gt;0,medidas_sup!B17,"vazio")</f>
        <v>vazio</v>
      </c>
      <c r="C121" s="18" t="str">
        <f>IF(medidas_sup!B17&gt;0,medidas_sup!C17,"vazio")</f>
        <v>vazio</v>
      </c>
      <c r="D121" s="51"/>
      <c r="E121" s="21"/>
      <c r="F121" s="21"/>
      <c r="G121" s="21"/>
      <c r="H121" s="21"/>
      <c r="I121" s="10"/>
      <c r="J121" s="10"/>
      <c r="K121" s="10"/>
      <c r="L121" s="10"/>
      <c r="M121" s="10"/>
    </row>
    <row r="122" spans="1:13">
      <c r="A122" s="94">
        <f>medidas_sup!A18</f>
        <v>0</v>
      </c>
      <c r="B122" s="18" t="str">
        <f>IF(medidas_sup!B18&gt;0,medidas_sup!B18,"vazio")</f>
        <v>vazio</v>
      </c>
      <c r="C122" s="18" t="str">
        <f>IF(medidas_sup!B18&gt;0,medidas_sup!C18,"vazio")</f>
        <v>vazio</v>
      </c>
      <c r="D122" s="51"/>
      <c r="E122" s="21"/>
      <c r="F122" s="21"/>
      <c r="G122" s="21"/>
      <c r="H122" s="21"/>
      <c r="I122" s="10"/>
      <c r="J122" s="10"/>
      <c r="K122" s="10"/>
      <c r="L122" s="10"/>
      <c r="M122" s="10"/>
    </row>
    <row r="123" spans="1:13">
      <c r="A123" s="94">
        <f>medidas_sup!A19</f>
        <v>0</v>
      </c>
      <c r="B123" s="18" t="str">
        <f>IF(medidas_sup!B19&gt;0,medidas_sup!B19,"vazio")</f>
        <v>vazio</v>
      </c>
      <c r="C123" s="18" t="str">
        <f>IF(medidas_sup!B19&gt;0,medidas_sup!C19,"vazio")</f>
        <v>vazio</v>
      </c>
      <c r="D123" s="51"/>
      <c r="E123" s="21"/>
      <c r="F123" s="21"/>
      <c r="G123" s="21"/>
      <c r="H123" s="21"/>
      <c r="I123" s="10"/>
      <c r="J123" s="10"/>
      <c r="K123" s="10"/>
      <c r="L123" s="10"/>
      <c r="M123" s="10"/>
    </row>
    <row r="124" spans="1:13">
      <c r="A124" s="94">
        <f>medidas_sup!A20</f>
        <v>0</v>
      </c>
      <c r="B124" s="18" t="str">
        <f>IF(medidas_sup!B20&gt;0,medidas_sup!B20,"vazio")</f>
        <v>vazio</v>
      </c>
      <c r="C124" s="18" t="str">
        <f>IF(medidas_sup!B20&gt;0,medidas_sup!C20,"vazio")</f>
        <v>vazio</v>
      </c>
      <c r="D124" s="51"/>
      <c r="E124" s="21"/>
      <c r="F124" s="48"/>
      <c r="G124" s="21"/>
      <c r="H124" s="21"/>
      <c r="I124" s="10"/>
      <c r="J124" s="10"/>
      <c r="K124" s="10"/>
      <c r="L124" s="10"/>
      <c r="M124" s="10"/>
    </row>
    <row r="125" spans="1:13">
      <c r="A125" s="94">
        <f>medidas_sup!A21</f>
        <v>0</v>
      </c>
      <c r="B125" s="18" t="str">
        <f>IF(medidas_sup!B21&gt;0,medidas_sup!B21,"vazio")</f>
        <v>vazio</v>
      </c>
      <c r="C125" s="18" t="str">
        <f>IF(medidas_sup!B21&gt;0,medidas_sup!C21,"vazio")</f>
        <v>vazio</v>
      </c>
      <c r="D125" s="51"/>
      <c r="E125" s="21"/>
      <c r="F125" s="21"/>
      <c r="G125" s="21"/>
      <c r="H125" s="21"/>
      <c r="I125" s="10"/>
      <c r="J125" s="10"/>
      <c r="K125" s="10"/>
      <c r="L125" s="10"/>
      <c r="M125" s="10"/>
    </row>
    <row r="126" spans="1:13">
      <c r="A126" s="94">
        <f>medidas_sup!A22</f>
        <v>0</v>
      </c>
      <c r="B126" s="18" t="str">
        <f>IF(medidas_sup!B22&gt;0,medidas_sup!B22,"vazio")</f>
        <v>vazio</v>
      </c>
      <c r="C126" s="18" t="str">
        <f>IF(medidas_sup!B22&gt;0,medidas_sup!C22,"vazio")</f>
        <v>vazio</v>
      </c>
      <c r="D126" s="51"/>
      <c r="E126" s="21"/>
      <c r="F126" s="21"/>
      <c r="G126" s="21"/>
      <c r="H126" s="21"/>
      <c r="I126" s="10"/>
      <c r="J126" s="10"/>
      <c r="K126" s="10"/>
      <c r="L126" s="10"/>
      <c r="M126" s="10"/>
    </row>
    <row r="127" spans="1:13">
      <c r="A127" s="94">
        <f>medidas_sup!A23</f>
        <v>0</v>
      </c>
      <c r="B127" s="18" t="str">
        <f>IF(medidas_sup!B23&gt;0,medidas_sup!B23,"vazio")</f>
        <v>vazio</v>
      </c>
      <c r="C127" s="18" t="str">
        <f>IF(medidas_sup!B23&gt;0,medidas_sup!C23,"vazio")</f>
        <v>vazio</v>
      </c>
      <c r="D127" s="51"/>
      <c r="E127" s="21"/>
      <c r="F127" s="21"/>
      <c r="G127" s="21"/>
      <c r="H127" s="21"/>
      <c r="I127" s="10"/>
      <c r="J127" s="10"/>
      <c r="K127" s="10"/>
      <c r="L127" s="10"/>
      <c r="M127" s="10"/>
    </row>
    <row r="128" spans="1:13">
      <c r="A128" s="94">
        <f>medidas_sup!A24</f>
        <v>0</v>
      </c>
      <c r="B128" s="18" t="str">
        <f>IF(medidas_sup!B24&gt;0,medidas_sup!B24,"vazio")</f>
        <v>vazio</v>
      </c>
      <c r="C128" s="18" t="str">
        <f>IF(medidas_sup!B24&gt;0,medidas_sup!C24,"vazio")</f>
        <v>vazio</v>
      </c>
      <c r="D128" s="51"/>
      <c r="E128" s="21"/>
      <c r="F128" s="21"/>
      <c r="G128" s="21"/>
      <c r="H128" s="21"/>
      <c r="I128" s="10"/>
      <c r="J128" s="10"/>
      <c r="K128" s="10"/>
      <c r="L128" s="10"/>
      <c r="M128" s="10"/>
    </row>
    <row r="129" spans="1:13">
      <c r="A129" s="94">
        <f>medidas_sup!A25</f>
        <v>0</v>
      </c>
      <c r="B129" s="18" t="str">
        <f>IF(medidas_sup!B25&gt;0,medidas_sup!B25,"vazio")</f>
        <v>vazio</v>
      </c>
      <c r="C129" s="18" t="str">
        <f>IF(medidas_sup!B25&gt;0,medidas_sup!C25,"vazio")</f>
        <v>vazio</v>
      </c>
      <c r="D129" s="51"/>
      <c r="E129" s="21"/>
      <c r="F129" s="21"/>
      <c r="G129" s="21"/>
      <c r="H129" s="21"/>
      <c r="I129" s="10"/>
      <c r="J129" s="10"/>
      <c r="K129" s="10"/>
      <c r="L129" s="10"/>
      <c r="M129" s="10"/>
    </row>
    <row r="130" spans="1:13">
      <c r="A130" s="94">
        <f>medidas_sup!A26</f>
        <v>0</v>
      </c>
      <c r="B130" s="18" t="str">
        <f>IF(medidas_sup!B26&gt;0,medidas_sup!B26,"vazio")</f>
        <v>vazio</v>
      </c>
      <c r="C130" s="18" t="str">
        <f>IF(medidas_sup!B26&gt;0,medidas_sup!C26,"vazio")</f>
        <v>vazio</v>
      </c>
      <c r="D130" s="51"/>
      <c r="E130" s="21"/>
      <c r="F130" s="21"/>
      <c r="G130" s="21"/>
      <c r="H130" s="21"/>
      <c r="I130" s="10"/>
      <c r="J130" s="10"/>
      <c r="K130" s="10"/>
      <c r="L130" s="10"/>
      <c r="M130" s="10"/>
    </row>
    <row r="131" spans="1:13">
      <c r="A131" s="21"/>
      <c r="B131" s="21"/>
      <c r="C131" s="21"/>
      <c r="D131" s="21"/>
      <c r="E131" s="21"/>
      <c r="F131" s="21"/>
      <c r="G131" s="21"/>
      <c r="H131" s="21"/>
      <c r="I131" s="10"/>
      <c r="J131" s="10"/>
      <c r="K131" s="10"/>
      <c r="L131" s="10"/>
      <c r="M131" s="10"/>
    </row>
    <row r="132" spans="1:13">
      <c r="A132" s="119" t="s">
        <v>39</v>
      </c>
      <c r="B132" s="119"/>
      <c r="C132" s="119"/>
      <c r="D132" s="119"/>
      <c r="E132" s="23"/>
      <c r="F132" s="23"/>
      <c r="G132" s="23"/>
      <c r="H132" s="23"/>
      <c r="I132" s="23"/>
      <c r="J132" s="23"/>
      <c r="K132" s="23"/>
      <c r="L132" s="23"/>
      <c r="M132" s="23"/>
    </row>
    <row r="133" spans="1:13">
      <c r="A133" s="93" t="s">
        <v>30</v>
      </c>
      <c r="B133" s="93" t="s">
        <v>46</v>
      </c>
      <c r="C133" s="93" t="s">
        <v>47</v>
      </c>
      <c r="D133" s="93" t="s">
        <v>2</v>
      </c>
      <c r="E133" s="26"/>
      <c r="F133" s="26"/>
      <c r="G133" s="10"/>
      <c r="H133" s="21"/>
      <c r="I133" s="10"/>
      <c r="J133" s="10"/>
      <c r="K133" s="10"/>
      <c r="L133" s="10"/>
      <c r="M133" s="10"/>
    </row>
    <row r="134" spans="1:13">
      <c r="A134" s="94" t="str">
        <f>medidas_sup!A7</f>
        <v>gtreffg</v>
      </c>
      <c r="B134" s="18" t="str">
        <f>IF(medidas_sup!D7&gt;0,medidas_sup!D7,"vazio")</f>
        <v>vazio</v>
      </c>
      <c r="C134" s="18" t="str">
        <f>IF(medidas_sup!D7&gt;0,medidas_sup!E7,"vazio")</f>
        <v>vazio</v>
      </c>
      <c r="D134" s="27" t="e">
        <f>PEARSON(B134:B153,C134:C153)</f>
        <v>#DIV/0!</v>
      </c>
      <c r="E134" s="57"/>
      <c r="F134" s="57"/>
      <c r="G134" s="10"/>
      <c r="H134" s="21"/>
      <c r="I134" s="10"/>
      <c r="J134" s="10"/>
      <c r="K134" s="10"/>
      <c r="L134" s="10"/>
      <c r="M134" s="10"/>
    </row>
    <row r="135" spans="1:13">
      <c r="A135" s="94">
        <f>medidas_sup!A8</f>
        <v>0</v>
      </c>
      <c r="B135" s="18" t="str">
        <f>IF(medidas_sup!D8&gt;0,medidas_sup!D8,"vazio")</f>
        <v>vazio</v>
      </c>
      <c r="C135" s="18" t="str">
        <f>IF(medidas_sup!D8&gt;0,medidas_sup!E8,"vazio")</f>
        <v>vazio</v>
      </c>
      <c r="D135" s="51"/>
      <c r="E135" s="47"/>
      <c r="F135" s="21"/>
      <c r="G135" s="21"/>
      <c r="H135" s="21"/>
      <c r="I135" s="10"/>
      <c r="J135" s="10"/>
      <c r="K135" s="10"/>
      <c r="L135" s="10"/>
      <c r="M135" s="10"/>
    </row>
    <row r="136" spans="1:13">
      <c r="A136" s="94">
        <f>medidas_sup!A9</f>
        <v>0</v>
      </c>
      <c r="B136" s="18" t="str">
        <f>IF(medidas_sup!D9&gt;0,medidas_sup!D9,"vazio")</f>
        <v>vazio</v>
      </c>
      <c r="C136" s="18" t="str">
        <f>IF(medidas_sup!D9&gt;0,medidas_sup!E9,"vazio")</f>
        <v>vazio</v>
      </c>
      <c r="D136" s="53" t="s">
        <v>46</v>
      </c>
      <c r="E136" s="52" t="e">
        <f>AVERAGE(B134:B153)</f>
        <v>#DIV/0!</v>
      </c>
      <c r="F136" s="57"/>
      <c r="G136" s="21"/>
      <c r="H136" s="21"/>
      <c r="I136" s="10"/>
      <c r="J136" s="10"/>
      <c r="K136" s="10"/>
      <c r="L136" s="10"/>
      <c r="M136" s="10"/>
    </row>
    <row r="137" spans="1:13">
      <c r="A137" s="94">
        <f>medidas_sup!A10</f>
        <v>0</v>
      </c>
      <c r="B137" s="18" t="str">
        <f>IF(medidas_sup!D10&gt;0,medidas_sup!D10,"vazio")</f>
        <v>vazio</v>
      </c>
      <c r="C137" s="18" t="str">
        <f>IF(medidas_sup!D10&gt;0,medidas_sup!E10,"vazio")</f>
        <v>vazio</v>
      </c>
      <c r="D137" s="53" t="s">
        <v>47</v>
      </c>
      <c r="E137" s="52" t="e">
        <f>AVERAGE(C134:C153)</f>
        <v>#DIV/0!</v>
      </c>
      <c r="F137" s="57"/>
      <c r="G137" s="21"/>
      <c r="H137" s="21"/>
      <c r="I137" s="10"/>
      <c r="J137" s="10"/>
      <c r="K137" s="10"/>
      <c r="L137" s="10"/>
      <c r="M137" s="10"/>
    </row>
    <row r="138" spans="1:13" ht="14.25">
      <c r="A138" s="94">
        <f>medidas_sup!A11</f>
        <v>0</v>
      </c>
      <c r="B138" s="18" t="str">
        <f>IF(medidas_sup!D11&gt;0,medidas_sup!D11,"vazio")</f>
        <v>vazio</v>
      </c>
      <c r="C138" s="18" t="str">
        <f>IF(medidas_sup!D11&gt;0,medidas_sup!E11,"vazio")</f>
        <v>vazio</v>
      </c>
      <c r="D138" s="53" t="s">
        <v>48</v>
      </c>
      <c r="E138" s="52" t="e">
        <f>COVAR(B134:B153,C134:C153)</f>
        <v>#DIV/0!</v>
      </c>
      <c r="F138" s="57"/>
      <c r="G138" s="21"/>
      <c r="H138" s="21"/>
      <c r="I138" s="10"/>
      <c r="J138" s="10"/>
      <c r="K138" s="10"/>
      <c r="L138" s="10"/>
      <c r="M138" s="10"/>
    </row>
    <row r="139" spans="1:13">
      <c r="A139" s="94">
        <f>medidas_sup!A12</f>
        <v>0</v>
      </c>
      <c r="B139" s="18" t="str">
        <f>IF(medidas_sup!D12&gt;0,medidas_sup!D12,"vazio")</f>
        <v>vazio</v>
      </c>
      <c r="C139" s="18" t="str">
        <f>IF(medidas_sup!D12&gt;0,medidas_sup!E12,"vazio")</f>
        <v>vazio</v>
      </c>
      <c r="D139" s="53" t="s">
        <v>49</v>
      </c>
      <c r="E139" s="52" t="e">
        <f>VARP(B134:B153)</f>
        <v>#DIV/0!</v>
      </c>
      <c r="F139" s="57"/>
      <c r="G139" s="21"/>
      <c r="H139" s="21"/>
      <c r="I139" s="10"/>
      <c r="J139" s="10"/>
      <c r="K139" s="10"/>
      <c r="L139" s="10"/>
      <c r="M139" s="10"/>
    </row>
    <row r="140" spans="1:13">
      <c r="A140" s="94">
        <f>medidas_sup!A13</f>
        <v>0</v>
      </c>
      <c r="B140" s="18" t="str">
        <f>IF(medidas_sup!D13&gt;0,medidas_sup!D13,"vazio")</f>
        <v>vazio</v>
      </c>
      <c r="C140" s="18" t="str">
        <f>IF(medidas_sup!D13&gt;0,medidas_sup!E13,"vazio")</f>
        <v>vazio</v>
      </c>
      <c r="D140" s="53" t="s">
        <v>50</v>
      </c>
      <c r="E140" s="52" t="e">
        <f>VARP(C134:C153)</f>
        <v>#DIV/0!</v>
      </c>
      <c r="F140" s="48"/>
      <c r="G140" s="21"/>
      <c r="H140" s="21"/>
      <c r="I140" s="10"/>
      <c r="J140" s="10"/>
      <c r="K140" s="10"/>
      <c r="L140" s="10"/>
      <c r="M140" s="10"/>
    </row>
    <row r="141" spans="1:13">
      <c r="A141" s="94">
        <f>medidas_sup!A14</f>
        <v>0</v>
      </c>
      <c r="B141" s="18" t="str">
        <f>IF(medidas_sup!D14&gt;0,medidas_sup!D14,"vazio")</f>
        <v>vazio</v>
      </c>
      <c r="C141" s="18" t="str">
        <f>IF(medidas_sup!D14&gt;0,medidas_sup!E14,"vazio")</f>
        <v>vazio</v>
      </c>
      <c r="D141" s="51"/>
      <c r="E141" s="55"/>
      <c r="F141" s="48"/>
      <c r="G141" s="21"/>
      <c r="H141" s="21"/>
      <c r="I141" s="10"/>
      <c r="J141" s="10"/>
      <c r="K141" s="10"/>
      <c r="L141" s="10"/>
      <c r="M141" s="10"/>
    </row>
    <row r="142" spans="1:13">
      <c r="A142" s="94">
        <f>medidas_sup!A15</f>
        <v>0</v>
      </c>
      <c r="B142" s="18" t="str">
        <f>IF(medidas_sup!D15&gt;0,medidas_sup!D15,"vazio")</f>
        <v>vazio</v>
      </c>
      <c r="C142" s="18" t="str">
        <f>IF(medidas_sup!D15&gt;0,medidas_sup!E15,"vazio")</f>
        <v>vazio</v>
      </c>
      <c r="D142" s="51"/>
      <c r="E142" s="21"/>
      <c r="F142" s="21"/>
      <c r="G142" s="48"/>
      <c r="H142" s="21"/>
      <c r="I142" s="10"/>
      <c r="J142" s="10"/>
      <c r="K142" s="10"/>
      <c r="L142" s="10"/>
      <c r="M142" s="10"/>
    </row>
    <row r="143" spans="1:13">
      <c r="A143" s="94">
        <f>medidas_sup!A16</f>
        <v>0</v>
      </c>
      <c r="B143" s="18" t="str">
        <f>IF(medidas_sup!D16&gt;0,medidas_sup!D16,"vazio")</f>
        <v>vazio</v>
      </c>
      <c r="C143" s="18" t="str">
        <f>IF(medidas_sup!D16&gt;0,medidas_sup!E16,"vazio")</f>
        <v>vazio</v>
      </c>
      <c r="D143" s="51"/>
      <c r="E143" s="21"/>
      <c r="F143" s="21"/>
      <c r="G143" s="21"/>
      <c r="H143" s="21"/>
      <c r="I143" s="10"/>
      <c r="J143" s="10"/>
      <c r="K143" s="10"/>
      <c r="L143" s="10"/>
      <c r="M143" s="10"/>
    </row>
    <row r="144" spans="1:13">
      <c r="A144" s="94">
        <f>medidas_sup!A17</f>
        <v>0</v>
      </c>
      <c r="B144" s="18" t="str">
        <f>IF(medidas_sup!D17&gt;0,medidas_sup!D17,"vazio")</f>
        <v>vazio</v>
      </c>
      <c r="C144" s="18" t="str">
        <f>IF(medidas_sup!D17&gt;0,medidas_sup!E17,"vazio")</f>
        <v>vazio</v>
      </c>
      <c r="D144" s="51"/>
      <c r="E144" s="21"/>
      <c r="F144" s="21"/>
      <c r="G144" s="21"/>
      <c r="H144" s="21"/>
      <c r="I144" s="10"/>
      <c r="J144" s="10"/>
      <c r="K144" s="10"/>
      <c r="L144" s="10"/>
      <c r="M144" s="10"/>
    </row>
    <row r="145" spans="1:13">
      <c r="A145" s="94">
        <f>medidas_sup!A18</f>
        <v>0</v>
      </c>
      <c r="B145" s="18" t="str">
        <f>IF(medidas_sup!D18&gt;0,medidas_sup!D18,"vazio")</f>
        <v>vazio</v>
      </c>
      <c r="C145" s="18" t="str">
        <f>IF(medidas_sup!D18&gt;0,medidas_sup!E18,"vazio")</f>
        <v>vazio</v>
      </c>
      <c r="D145" s="51"/>
      <c r="E145" s="21"/>
      <c r="F145" s="21"/>
      <c r="G145" s="21"/>
      <c r="H145" s="21"/>
      <c r="I145" s="10"/>
      <c r="J145" s="10"/>
      <c r="K145" s="10"/>
      <c r="L145" s="10"/>
      <c r="M145" s="10"/>
    </row>
    <row r="146" spans="1:13">
      <c r="A146" s="94">
        <f>medidas_sup!A19</f>
        <v>0</v>
      </c>
      <c r="B146" s="18" t="str">
        <f>IF(medidas_sup!D19&gt;0,medidas_sup!D19,"vazio")</f>
        <v>vazio</v>
      </c>
      <c r="C146" s="18" t="str">
        <f>IF(medidas_sup!D19&gt;0,medidas_sup!E19,"vazio")</f>
        <v>vazio</v>
      </c>
      <c r="D146" s="51"/>
      <c r="E146" s="21"/>
      <c r="F146" s="21"/>
      <c r="G146" s="21"/>
      <c r="H146" s="21"/>
      <c r="I146" s="10"/>
      <c r="J146" s="10"/>
      <c r="K146" s="10"/>
      <c r="L146" s="10"/>
      <c r="M146" s="10"/>
    </row>
    <row r="147" spans="1:13">
      <c r="A147" s="94">
        <f>medidas_sup!A20</f>
        <v>0</v>
      </c>
      <c r="B147" s="18" t="str">
        <f>IF(medidas_sup!D20&gt;0,medidas_sup!D20,"vazio")</f>
        <v>vazio</v>
      </c>
      <c r="C147" s="18" t="str">
        <f>IF(medidas_sup!D20&gt;0,medidas_sup!E20,"vazio")</f>
        <v>vazio</v>
      </c>
      <c r="D147" s="51"/>
      <c r="E147" s="21"/>
      <c r="F147" s="48"/>
      <c r="G147" s="21"/>
      <c r="H147" s="21"/>
      <c r="I147" s="10"/>
      <c r="J147" s="10"/>
      <c r="K147" s="10"/>
      <c r="L147" s="10"/>
      <c r="M147" s="10"/>
    </row>
    <row r="148" spans="1:13">
      <c r="A148" s="94">
        <f>medidas_sup!A21</f>
        <v>0</v>
      </c>
      <c r="B148" s="18" t="str">
        <f>IF(medidas_sup!D21&gt;0,medidas_sup!D21,"vazio")</f>
        <v>vazio</v>
      </c>
      <c r="C148" s="18" t="str">
        <f>IF(medidas_sup!D21&gt;0,medidas_sup!E21,"vazio")</f>
        <v>vazio</v>
      </c>
      <c r="D148" s="51"/>
      <c r="E148" s="21"/>
      <c r="F148" s="21"/>
      <c r="G148" s="21"/>
      <c r="H148" s="21"/>
      <c r="I148" s="10"/>
      <c r="J148" s="10"/>
      <c r="K148" s="10"/>
      <c r="L148" s="10"/>
      <c r="M148" s="10"/>
    </row>
    <row r="149" spans="1:13">
      <c r="A149" s="94">
        <f>medidas_sup!A22</f>
        <v>0</v>
      </c>
      <c r="B149" s="18" t="str">
        <f>IF(medidas_sup!D22&gt;0,medidas_sup!D22,"vazio")</f>
        <v>vazio</v>
      </c>
      <c r="C149" s="18" t="str">
        <f>IF(medidas_sup!D22&gt;0,medidas_sup!E22,"vazio")</f>
        <v>vazio</v>
      </c>
      <c r="D149" s="51"/>
      <c r="E149" s="21"/>
      <c r="F149" s="21"/>
      <c r="G149" s="21"/>
      <c r="H149" s="21"/>
      <c r="I149" s="10"/>
      <c r="J149" s="10"/>
      <c r="K149" s="10"/>
      <c r="L149" s="10"/>
      <c r="M149" s="10"/>
    </row>
    <row r="150" spans="1:13">
      <c r="A150" s="94">
        <f>medidas_sup!A23</f>
        <v>0</v>
      </c>
      <c r="B150" s="18" t="str">
        <f>IF(medidas_sup!D23&gt;0,medidas_sup!D23,"vazio")</f>
        <v>vazio</v>
      </c>
      <c r="C150" s="18" t="str">
        <f>IF(medidas_sup!D23&gt;0,medidas_sup!E23,"vazio")</f>
        <v>vazio</v>
      </c>
      <c r="D150" s="51"/>
      <c r="E150" s="21"/>
      <c r="F150" s="21"/>
      <c r="G150" s="21"/>
      <c r="H150" s="21"/>
      <c r="I150" s="10"/>
      <c r="J150" s="10"/>
      <c r="K150" s="10"/>
      <c r="L150" s="10"/>
      <c r="M150" s="10"/>
    </row>
    <row r="151" spans="1:13">
      <c r="A151" s="94">
        <f>medidas_sup!A24</f>
        <v>0</v>
      </c>
      <c r="B151" s="18" t="str">
        <f>IF(medidas_sup!D24&gt;0,medidas_sup!D24,"vazio")</f>
        <v>vazio</v>
      </c>
      <c r="C151" s="18" t="str">
        <f>IF(medidas_sup!D24&gt;0,medidas_sup!E24,"vazio")</f>
        <v>vazio</v>
      </c>
      <c r="D151" s="51"/>
      <c r="E151" s="21"/>
      <c r="F151" s="21"/>
      <c r="G151" s="21"/>
      <c r="H151" s="21"/>
      <c r="I151" s="10"/>
      <c r="J151" s="10"/>
      <c r="K151" s="10"/>
      <c r="L151" s="10"/>
      <c r="M151" s="10"/>
    </row>
    <row r="152" spans="1:13">
      <c r="A152" s="94">
        <f>medidas_sup!A25</f>
        <v>0</v>
      </c>
      <c r="B152" s="18" t="str">
        <f>IF(medidas_sup!D25&gt;0,medidas_sup!D25,"vazio")</f>
        <v>vazio</v>
      </c>
      <c r="C152" s="18" t="str">
        <f>IF(medidas_sup!D25&gt;0,medidas_sup!E25,"vazio")</f>
        <v>vazio</v>
      </c>
      <c r="D152" s="51"/>
      <c r="E152" s="21"/>
      <c r="F152" s="21"/>
      <c r="G152" s="21"/>
      <c r="H152" s="21"/>
      <c r="I152" s="10"/>
      <c r="J152" s="10"/>
      <c r="K152" s="10"/>
      <c r="L152" s="10"/>
      <c r="M152" s="10"/>
    </row>
    <row r="153" spans="1:13">
      <c r="A153" s="94">
        <f>medidas_sup!A26</f>
        <v>0</v>
      </c>
      <c r="B153" s="18" t="str">
        <f>IF(medidas_sup!D26&gt;0,medidas_sup!D26,"vazio")</f>
        <v>vazio</v>
      </c>
      <c r="C153" s="18" t="str">
        <f>IF(medidas_sup!D26&gt;0,medidas_sup!E26,"vazio")</f>
        <v>vazio</v>
      </c>
      <c r="D153" s="51"/>
      <c r="E153" s="21"/>
      <c r="F153" s="21"/>
      <c r="G153" s="21"/>
      <c r="H153" s="21"/>
      <c r="I153" s="10"/>
      <c r="J153" s="10"/>
      <c r="K153" s="10"/>
      <c r="L153" s="10"/>
      <c r="M153" s="10"/>
    </row>
    <row r="154" spans="1:13">
      <c r="A154" s="21"/>
      <c r="B154" s="21"/>
      <c r="C154" s="21"/>
      <c r="D154" s="21"/>
      <c r="E154" s="21"/>
      <c r="F154" s="21"/>
      <c r="G154" s="21"/>
      <c r="H154" s="21"/>
      <c r="I154" s="10"/>
      <c r="J154" s="10"/>
      <c r="K154" s="10"/>
      <c r="L154" s="10"/>
      <c r="M154" s="10"/>
    </row>
    <row r="155" spans="1:13">
      <c r="A155" s="49" t="s">
        <v>40</v>
      </c>
      <c r="B155" s="50"/>
      <c r="C155" s="50"/>
      <c r="D155" s="58"/>
      <c r="E155" s="23"/>
      <c r="F155" s="23"/>
      <c r="G155" s="23"/>
      <c r="H155" s="23"/>
      <c r="I155" s="23"/>
      <c r="J155" s="23"/>
      <c r="K155" s="23"/>
      <c r="L155" s="23"/>
      <c r="M155" s="23"/>
    </row>
    <row r="156" spans="1:13">
      <c r="A156" s="93" t="s">
        <v>30</v>
      </c>
      <c r="B156" s="93" t="s">
        <v>46</v>
      </c>
      <c r="C156" s="56" t="s">
        <v>47</v>
      </c>
      <c r="D156" s="93" t="s">
        <v>2</v>
      </c>
      <c r="E156" s="26"/>
      <c r="F156" s="26"/>
      <c r="G156" s="10"/>
      <c r="H156" s="21"/>
      <c r="I156" s="10"/>
      <c r="J156" s="10"/>
      <c r="K156" s="10"/>
      <c r="L156" s="10"/>
      <c r="M156" s="10"/>
    </row>
    <row r="157" spans="1:13">
      <c r="A157" s="94" t="str">
        <f>medidas_sup!A7</f>
        <v>gtreffg</v>
      </c>
      <c r="B157" s="18" t="str">
        <f>IF(medidas_sup!F7&gt;0,medidas_sup!F7,"vazio")</f>
        <v>vazio</v>
      </c>
      <c r="C157" s="54" t="str">
        <f>IF(medidas_sup!F7&gt;0,medidas_sup!G7,"vazio")</f>
        <v>vazio</v>
      </c>
      <c r="D157" s="27" t="e">
        <f>PEARSON(B157:B176,C157:C176)</f>
        <v>#DIV/0!</v>
      </c>
      <c r="E157" s="57"/>
      <c r="F157" s="57"/>
      <c r="G157" s="10"/>
      <c r="H157" s="21"/>
      <c r="I157" s="10"/>
      <c r="J157" s="10"/>
      <c r="K157" s="10"/>
      <c r="L157" s="10"/>
      <c r="M157" s="10"/>
    </row>
    <row r="158" spans="1:13">
      <c r="A158" s="94">
        <f>medidas_sup!A8</f>
        <v>0</v>
      </c>
      <c r="B158" s="18" t="str">
        <f>IF(medidas_sup!F8&gt;0,medidas_sup!F8,"vazio")</f>
        <v>vazio</v>
      </c>
      <c r="C158" s="18" t="str">
        <f>IF(medidas_sup!F8&gt;0,medidas_sup!G8,"vazio")</f>
        <v>vazio</v>
      </c>
      <c r="D158" s="51"/>
      <c r="E158" s="47"/>
      <c r="F158" s="21"/>
      <c r="G158" s="21"/>
      <c r="H158" s="21"/>
      <c r="I158" s="10"/>
      <c r="J158" s="10"/>
      <c r="K158" s="10"/>
      <c r="L158" s="10"/>
      <c r="M158" s="10"/>
    </row>
    <row r="159" spans="1:13">
      <c r="A159" s="94">
        <f>medidas_sup!A9</f>
        <v>0</v>
      </c>
      <c r="B159" s="18" t="str">
        <f>IF(medidas_sup!F9&gt;0,medidas_sup!F9,"vazio")</f>
        <v>vazio</v>
      </c>
      <c r="C159" s="18" t="str">
        <f>IF(medidas_sup!F9&gt;0,medidas_sup!G9,"vazio")</f>
        <v>vazio</v>
      </c>
      <c r="D159" s="53" t="s">
        <v>46</v>
      </c>
      <c r="E159" s="52" t="e">
        <f>AVERAGE(B157:B176)</f>
        <v>#DIV/0!</v>
      </c>
      <c r="F159" s="57"/>
      <c r="G159" s="21"/>
      <c r="H159" s="21"/>
      <c r="I159" s="10"/>
      <c r="J159" s="10"/>
      <c r="K159" s="10"/>
      <c r="L159" s="10"/>
      <c r="M159" s="10"/>
    </row>
    <row r="160" spans="1:13">
      <c r="A160" s="94">
        <f>medidas_sup!A10</f>
        <v>0</v>
      </c>
      <c r="B160" s="18" t="str">
        <f>IF(medidas_sup!F10&gt;0,medidas_sup!F10,"vazio")</f>
        <v>vazio</v>
      </c>
      <c r="C160" s="18" t="str">
        <f>IF(medidas_sup!F10&gt;0,medidas_sup!G10,"vazio")</f>
        <v>vazio</v>
      </c>
      <c r="D160" s="53" t="s">
        <v>47</v>
      </c>
      <c r="E160" s="52" t="e">
        <f>AVERAGE(C157:C176)</f>
        <v>#DIV/0!</v>
      </c>
      <c r="F160" s="57"/>
      <c r="G160" s="21"/>
      <c r="H160" s="21"/>
      <c r="I160" s="10"/>
      <c r="J160" s="10"/>
      <c r="K160" s="10"/>
      <c r="L160" s="10"/>
      <c r="M160" s="10"/>
    </row>
    <row r="161" spans="1:13" ht="14.25">
      <c r="A161" s="94">
        <f>medidas_sup!A11</f>
        <v>0</v>
      </c>
      <c r="B161" s="18" t="str">
        <f>IF(medidas_sup!F11&gt;0,medidas_sup!F11,"vazio")</f>
        <v>vazio</v>
      </c>
      <c r="C161" s="18" t="str">
        <f>IF(medidas_sup!F11&gt;0,medidas_sup!G11,"vazio")</f>
        <v>vazio</v>
      </c>
      <c r="D161" s="53" t="s">
        <v>48</v>
      </c>
      <c r="E161" s="52" t="e">
        <f>COVAR(B157:B176,C157:C176)</f>
        <v>#DIV/0!</v>
      </c>
      <c r="F161" s="57"/>
      <c r="G161" s="21"/>
      <c r="H161" s="21"/>
      <c r="I161" s="10"/>
      <c r="J161" s="10"/>
      <c r="K161" s="10"/>
      <c r="L161" s="10"/>
      <c r="M161" s="10"/>
    </row>
    <row r="162" spans="1:13">
      <c r="A162" s="94">
        <f>medidas_sup!A12</f>
        <v>0</v>
      </c>
      <c r="B162" s="18" t="str">
        <f>IF(medidas_sup!F12&gt;0,medidas_sup!F12,"vazio")</f>
        <v>vazio</v>
      </c>
      <c r="C162" s="18" t="str">
        <f>IF(medidas_sup!F12&gt;0,medidas_sup!G12,"vazio")</f>
        <v>vazio</v>
      </c>
      <c r="D162" s="53" t="s">
        <v>49</v>
      </c>
      <c r="E162" s="52" t="e">
        <f>VARP(B157:B176)</f>
        <v>#DIV/0!</v>
      </c>
      <c r="F162" s="57"/>
      <c r="G162" s="21"/>
      <c r="H162" s="21"/>
      <c r="I162" s="10"/>
      <c r="J162" s="10"/>
      <c r="K162" s="10"/>
      <c r="L162" s="10"/>
      <c r="M162" s="10"/>
    </row>
    <row r="163" spans="1:13">
      <c r="A163" s="94">
        <f>medidas_sup!A13</f>
        <v>0</v>
      </c>
      <c r="B163" s="18" t="str">
        <f>IF(medidas_sup!F13&gt;0,medidas_sup!F13,"vazio")</f>
        <v>vazio</v>
      </c>
      <c r="C163" s="18" t="str">
        <f>IF(medidas_sup!F13&gt;0,medidas_sup!G13,"vazio")</f>
        <v>vazio</v>
      </c>
      <c r="D163" s="53" t="s">
        <v>50</v>
      </c>
      <c r="E163" s="52" t="e">
        <f>VARP(C157:C176)</f>
        <v>#DIV/0!</v>
      </c>
      <c r="F163" s="48"/>
      <c r="G163" s="21"/>
      <c r="H163" s="21"/>
      <c r="I163" s="10"/>
      <c r="J163" s="10"/>
      <c r="K163" s="10"/>
      <c r="L163" s="10"/>
      <c r="M163" s="10"/>
    </row>
    <row r="164" spans="1:13">
      <c r="A164" s="94">
        <f>medidas_sup!A14</f>
        <v>0</v>
      </c>
      <c r="B164" s="18" t="str">
        <f>IF(medidas_sup!F14&gt;0,medidas_sup!F14,"vazio")</f>
        <v>vazio</v>
      </c>
      <c r="C164" s="18" t="str">
        <f>IF(medidas_sup!F14&gt;0,medidas_sup!G14,"vazio")</f>
        <v>vazio</v>
      </c>
      <c r="D164" s="51"/>
      <c r="E164" s="55"/>
      <c r="F164" s="48"/>
      <c r="G164" s="21"/>
      <c r="H164" s="21"/>
      <c r="I164" s="10"/>
      <c r="J164" s="10"/>
      <c r="K164" s="10"/>
      <c r="L164" s="10"/>
      <c r="M164" s="10"/>
    </row>
    <row r="165" spans="1:13">
      <c r="A165" s="94">
        <f>medidas_sup!A15</f>
        <v>0</v>
      </c>
      <c r="B165" s="18" t="str">
        <f>IF(medidas_sup!F15&gt;0,medidas_sup!F15,"vazio")</f>
        <v>vazio</v>
      </c>
      <c r="C165" s="18" t="str">
        <f>IF(medidas_sup!F15&gt;0,medidas_sup!G15,"vazio")</f>
        <v>vazio</v>
      </c>
      <c r="D165" s="51"/>
      <c r="E165" s="21"/>
      <c r="F165" s="21"/>
      <c r="G165" s="48"/>
      <c r="H165" s="21"/>
      <c r="I165" s="10"/>
      <c r="J165" s="10"/>
      <c r="K165" s="10"/>
      <c r="L165" s="10"/>
      <c r="M165" s="10"/>
    </row>
    <row r="166" spans="1:13">
      <c r="A166" s="94">
        <f>medidas_sup!A16</f>
        <v>0</v>
      </c>
      <c r="B166" s="18" t="str">
        <f>IF(medidas_sup!F16&gt;0,medidas_sup!F16,"vazio")</f>
        <v>vazio</v>
      </c>
      <c r="C166" s="18" t="str">
        <f>IF(medidas_sup!F16&gt;0,medidas_sup!G16,"vazio")</f>
        <v>vazio</v>
      </c>
      <c r="D166" s="51"/>
      <c r="E166" s="21"/>
      <c r="F166" s="21"/>
      <c r="G166" s="21"/>
      <c r="H166" s="21"/>
      <c r="I166" s="10"/>
      <c r="J166" s="10"/>
      <c r="K166" s="10"/>
      <c r="L166" s="10"/>
      <c r="M166" s="10"/>
    </row>
    <row r="167" spans="1:13">
      <c r="A167" s="94">
        <f>medidas_sup!A17</f>
        <v>0</v>
      </c>
      <c r="B167" s="18" t="str">
        <f>IF(medidas_sup!F17&gt;0,medidas_sup!F17,"vazio")</f>
        <v>vazio</v>
      </c>
      <c r="C167" s="18" t="str">
        <f>IF(medidas_sup!F17&gt;0,medidas_sup!G17,"vazio")</f>
        <v>vazio</v>
      </c>
      <c r="D167" s="51"/>
      <c r="E167" s="21"/>
      <c r="F167" s="21"/>
      <c r="G167" s="21"/>
      <c r="H167" s="21"/>
      <c r="I167" s="10"/>
      <c r="J167" s="10"/>
      <c r="K167" s="10"/>
      <c r="L167" s="10"/>
      <c r="M167" s="10"/>
    </row>
    <row r="168" spans="1:13">
      <c r="A168" s="94">
        <f>medidas_sup!A18</f>
        <v>0</v>
      </c>
      <c r="B168" s="18" t="str">
        <f>IF(medidas_sup!F18&gt;0,medidas_sup!F18,"vazio")</f>
        <v>vazio</v>
      </c>
      <c r="C168" s="18" t="str">
        <f>IF(medidas_sup!F18&gt;0,medidas_sup!G18,"vazio")</f>
        <v>vazio</v>
      </c>
      <c r="D168" s="51"/>
      <c r="E168" s="21"/>
      <c r="F168" s="21"/>
      <c r="G168" s="21"/>
      <c r="H168" s="21"/>
      <c r="I168" s="10"/>
      <c r="J168" s="10"/>
      <c r="K168" s="10"/>
      <c r="L168" s="10"/>
      <c r="M168" s="10"/>
    </row>
    <row r="169" spans="1:13">
      <c r="A169" s="94">
        <f>medidas_sup!A19</f>
        <v>0</v>
      </c>
      <c r="B169" s="18" t="str">
        <f>IF(medidas_sup!F19&gt;0,medidas_sup!F19,"vazio")</f>
        <v>vazio</v>
      </c>
      <c r="C169" s="18" t="str">
        <f>IF(medidas_sup!F19&gt;0,medidas_sup!G19,"vazio")</f>
        <v>vazio</v>
      </c>
      <c r="D169" s="51"/>
      <c r="E169" s="21"/>
      <c r="F169" s="21"/>
      <c r="G169" s="21"/>
      <c r="H169" s="21"/>
      <c r="I169" s="10"/>
      <c r="J169" s="10"/>
      <c r="K169" s="10"/>
      <c r="L169" s="10"/>
      <c r="M169" s="10"/>
    </row>
    <row r="170" spans="1:13">
      <c r="A170" s="94">
        <f>medidas_sup!A20</f>
        <v>0</v>
      </c>
      <c r="B170" s="18" t="str">
        <f>IF(medidas_sup!F20&gt;0,medidas_sup!F20,"vazio")</f>
        <v>vazio</v>
      </c>
      <c r="C170" s="18" t="str">
        <f>IF(medidas_sup!F20&gt;0,medidas_sup!G20,"vazio")</f>
        <v>vazio</v>
      </c>
      <c r="D170" s="51"/>
      <c r="E170" s="21"/>
      <c r="F170" s="48"/>
      <c r="G170" s="21"/>
      <c r="H170" s="21"/>
      <c r="I170" s="10"/>
      <c r="J170" s="10"/>
      <c r="K170" s="10"/>
      <c r="L170" s="10"/>
      <c r="M170" s="10"/>
    </row>
    <row r="171" spans="1:13">
      <c r="A171" s="94">
        <f>medidas_sup!A21</f>
        <v>0</v>
      </c>
      <c r="B171" s="18" t="str">
        <f>IF(medidas_sup!F21&gt;0,medidas_sup!F21,"vazio")</f>
        <v>vazio</v>
      </c>
      <c r="C171" s="18" t="str">
        <f>IF(medidas_sup!F21&gt;0,medidas_sup!G21,"vazio")</f>
        <v>vazio</v>
      </c>
      <c r="D171" s="51"/>
      <c r="E171" s="21"/>
      <c r="F171" s="21"/>
      <c r="G171" s="21"/>
      <c r="H171" s="21"/>
      <c r="I171" s="10"/>
      <c r="J171" s="10"/>
      <c r="K171" s="10"/>
      <c r="L171" s="10"/>
      <c r="M171" s="10"/>
    </row>
    <row r="172" spans="1:13">
      <c r="A172" s="94">
        <f>medidas_sup!A22</f>
        <v>0</v>
      </c>
      <c r="B172" s="18" t="str">
        <f>IF(medidas_sup!F22&gt;0,medidas_sup!F22,"vazio")</f>
        <v>vazio</v>
      </c>
      <c r="C172" s="18" t="str">
        <f>IF(medidas_sup!F22&gt;0,medidas_sup!G22,"vazio")</f>
        <v>vazio</v>
      </c>
      <c r="D172" s="51"/>
      <c r="E172" s="21"/>
      <c r="F172" s="21"/>
      <c r="G172" s="21"/>
      <c r="H172" s="21"/>
      <c r="I172" s="10"/>
      <c r="J172" s="10"/>
      <c r="K172" s="10"/>
      <c r="L172" s="10"/>
      <c r="M172" s="10"/>
    </row>
    <row r="173" spans="1:13">
      <c r="A173" s="94">
        <f>medidas_sup!A23</f>
        <v>0</v>
      </c>
      <c r="B173" s="18" t="str">
        <f>IF(medidas_sup!F23&gt;0,medidas_sup!F23,"vazio")</f>
        <v>vazio</v>
      </c>
      <c r="C173" s="18" t="str">
        <f>IF(medidas_sup!F23&gt;0,medidas_sup!G23,"vazio")</f>
        <v>vazio</v>
      </c>
      <c r="D173" s="51"/>
      <c r="E173" s="21"/>
      <c r="F173" s="21"/>
      <c r="G173" s="21"/>
      <c r="H173" s="21"/>
      <c r="I173" s="10"/>
      <c r="J173" s="10"/>
      <c r="K173" s="10"/>
      <c r="L173" s="10"/>
      <c r="M173" s="10"/>
    </row>
    <row r="174" spans="1:13">
      <c r="A174" s="94">
        <f>medidas_sup!A24</f>
        <v>0</v>
      </c>
      <c r="B174" s="18" t="str">
        <f>IF(medidas_sup!F24&gt;0,medidas_sup!F24,"vazio")</f>
        <v>vazio</v>
      </c>
      <c r="C174" s="18" t="str">
        <f>IF(medidas_sup!F24&gt;0,medidas_sup!G24,"vazio")</f>
        <v>vazio</v>
      </c>
      <c r="D174" s="51"/>
      <c r="E174" s="21"/>
      <c r="F174" s="21"/>
      <c r="G174" s="21"/>
      <c r="H174" s="21"/>
      <c r="I174" s="10"/>
      <c r="J174" s="10"/>
      <c r="K174" s="10"/>
      <c r="L174" s="10"/>
      <c r="M174" s="10"/>
    </row>
    <row r="175" spans="1:13">
      <c r="A175" s="94">
        <f>medidas_sup!A25</f>
        <v>0</v>
      </c>
      <c r="B175" s="18" t="str">
        <f>IF(medidas_sup!F25&gt;0,medidas_sup!F25,"vazio")</f>
        <v>vazio</v>
      </c>
      <c r="C175" s="18" t="str">
        <f>IF(medidas_sup!F25&gt;0,medidas_sup!G25,"vazio")</f>
        <v>vazio</v>
      </c>
      <c r="D175" s="51"/>
      <c r="E175" s="21"/>
      <c r="F175" s="21"/>
      <c r="G175" s="21"/>
      <c r="H175" s="21"/>
      <c r="I175" s="10"/>
      <c r="J175" s="10"/>
      <c r="K175" s="10"/>
      <c r="L175" s="10"/>
      <c r="M175" s="10"/>
    </row>
    <row r="176" spans="1:13">
      <c r="A176" s="94">
        <f>medidas_sup!A26</f>
        <v>0</v>
      </c>
      <c r="B176" s="18" t="str">
        <f>IF(medidas_sup!F26&gt;0,medidas_sup!F26,"vazio")</f>
        <v>vazio</v>
      </c>
      <c r="C176" s="18" t="str">
        <f>IF(medidas_sup!F26&gt;0,medidas_sup!G26,"vazio")</f>
        <v>vazio</v>
      </c>
      <c r="D176" s="51"/>
      <c r="E176" s="21"/>
      <c r="F176" s="21"/>
      <c r="G176" s="21"/>
      <c r="H176" s="21"/>
      <c r="I176" s="10"/>
      <c r="J176" s="10"/>
      <c r="K176" s="10"/>
      <c r="L176" s="10"/>
      <c r="M176" s="10"/>
    </row>
    <row r="177" spans="1:13">
      <c r="A177" s="21"/>
      <c r="B177" s="21"/>
      <c r="C177" s="21"/>
      <c r="D177" s="21"/>
      <c r="E177" s="21"/>
      <c r="F177" s="21"/>
      <c r="G177" s="21"/>
      <c r="H177" s="21"/>
      <c r="I177" s="10"/>
      <c r="J177" s="10"/>
      <c r="K177" s="10"/>
      <c r="L177" s="10"/>
      <c r="M177" s="10"/>
    </row>
    <row r="178" spans="1:13">
      <c r="A178" s="119" t="s">
        <v>25</v>
      </c>
      <c r="B178" s="119"/>
      <c r="C178" s="119"/>
      <c r="D178" s="119"/>
      <c r="E178" s="23"/>
      <c r="F178" s="23"/>
      <c r="G178" s="23"/>
      <c r="H178" s="23"/>
      <c r="I178" s="23"/>
      <c r="J178" s="23"/>
      <c r="K178" s="23"/>
      <c r="L178" s="23"/>
      <c r="M178" s="23"/>
    </row>
    <row r="179" spans="1:13">
      <c r="A179" s="93" t="s">
        <v>30</v>
      </c>
      <c r="B179" s="93" t="s">
        <v>46</v>
      </c>
      <c r="C179" s="93" t="s">
        <v>47</v>
      </c>
      <c r="D179" s="93" t="s">
        <v>2</v>
      </c>
      <c r="E179" s="26"/>
      <c r="F179" s="26"/>
      <c r="G179" s="10"/>
      <c r="H179" s="21"/>
      <c r="I179" s="10"/>
      <c r="J179" s="10"/>
      <c r="K179" s="10"/>
      <c r="L179" s="10"/>
      <c r="M179" s="10"/>
    </row>
    <row r="180" spans="1:13">
      <c r="A180" s="94" t="str">
        <f>medidas_sup!A7</f>
        <v>gtreffg</v>
      </c>
      <c r="B180" s="18" t="str">
        <f>IF(medidas_sup!H7&gt;0,medidas_sup!H7,"vazio")</f>
        <v>vazio</v>
      </c>
      <c r="C180" s="18" t="str">
        <f>IF(medidas_sup!H7&gt;0,medidas_sup!I7,"vazio")</f>
        <v>vazio</v>
      </c>
      <c r="D180" s="27" t="e">
        <f>PEARSON(B180:B199,C180:C199)</f>
        <v>#DIV/0!</v>
      </c>
      <c r="E180" s="57"/>
      <c r="F180" s="57"/>
      <c r="G180" s="10"/>
      <c r="H180" s="21"/>
      <c r="I180" s="10"/>
      <c r="J180" s="10"/>
      <c r="K180" s="10"/>
      <c r="L180" s="10"/>
      <c r="M180" s="10"/>
    </row>
    <row r="181" spans="1:13">
      <c r="A181" s="94">
        <f>medidas_sup!A8</f>
        <v>0</v>
      </c>
      <c r="B181" s="18" t="str">
        <f>IF(medidas_sup!H8&gt;0,medidas_sup!H8,"vazio")</f>
        <v>vazio</v>
      </c>
      <c r="C181" s="18" t="str">
        <f>IF(medidas_sup!H8&gt;0,medidas_sup!I8,"vazio")</f>
        <v>vazio</v>
      </c>
      <c r="D181" s="51"/>
      <c r="E181" s="47"/>
      <c r="F181" s="21"/>
      <c r="G181" s="21"/>
      <c r="H181" s="21"/>
      <c r="I181" s="10"/>
      <c r="J181" s="10"/>
      <c r="K181" s="10"/>
      <c r="L181" s="10"/>
      <c r="M181" s="10"/>
    </row>
    <row r="182" spans="1:13">
      <c r="A182" s="94">
        <f>medidas_sup!A9</f>
        <v>0</v>
      </c>
      <c r="B182" s="18" t="str">
        <f>IF(medidas_sup!H9&gt;0,medidas_sup!H9,"vazio")</f>
        <v>vazio</v>
      </c>
      <c r="C182" s="18" t="str">
        <f>IF(medidas_sup!H9&gt;0,medidas_sup!I9,"vazio")</f>
        <v>vazio</v>
      </c>
      <c r="D182" s="53" t="s">
        <v>46</v>
      </c>
      <c r="E182" s="52" t="e">
        <f>AVERAGE(B180:B199)</f>
        <v>#DIV/0!</v>
      </c>
      <c r="F182" s="57"/>
      <c r="G182" s="21"/>
      <c r="H182" s="21"/>
      <c r="I182" s="10"/>
      <c r="J182" s="10"/>
      <c r="K182" s="10"/>
      <c r="L182" s="10"/>
      <c r="M182" s="10"/>
    </row>
    <row r="183" spans="1:13">
      <c r="A183" s="94">
        <f>medidas_sup!A10</f>
        <v>0</v>
      </c>
      <c r="B183" s="18" t="str">
        <f>IF(medidas_sup!H10&gt;0,medidas_sup!H10,"vazio")</f>
        <v>vazio</v>
      </c>
      <c r="C183" s="18" t="str">
        <f>IF(medidas_sup!H10&gt;0,medidas_sup!I10,"vazio")</f>
        <v>vazio</v>
      </c>
      <c r="D183" s="53" t="s">
        <v>47</v>
      </c>
      <c r="E183" s="52" t="e">
        <f>AVERAGE(C180:C199)</f>
        <v>#DIV/0!</v>
      </c>
      <c r="F183" s="57"/>
      <c r="G183" s="21"/>
      <c r="H183" s="21"/>
      <c r="I183" s="10"/>
      <c r="J183" s="10"/>
      <c r="K183" s="10"/>
      <c r="L183" s="10"/>
      <c r="M183" s="10"/>
    </row>
    <row r="184" spans="1:13" ht="14.25">
      <c r="A184" s="94">
        <f>medidas_sup!A11</f>
        <v>0</v>
      </c>
      <c r="B184" s="18" t="str">
        <f>IF(medidas_sup!H11&gt;0,medidas_sup!H11,"vazio")</f>
        <v>vazio</v>
      </c>
      <c r="C184" s="18" t="str">
        <f>IF(medidas_sup!H11&gt;0,medidas_sup!I11,"vazio")</f>
        <v>vazio</v>
      </c>
      <c r="D184" s="53" t="s">
        <v>48</v>
      </c>
      <c r="E184" s="52" t="e">
        <f>COVAR(B180:B199,C180:C199)</f>
        <v>#DIV/0!</v>
      </c>
      <c r="F184" s="57"/>
      <c r="G184" s="21"/>
      <c r="H184" s="21"/>
      <c r="I184" s="10"/>
      <c r="J184" s="10"/>
      <c r="K184" s="10"/>
      <c r="L184" s="10"/>
      <c r="M184" s="10"/>
    </row>
    <row r="185" spans="1:13">
      <c r="A185" s="94">
        <f>medidas_sup!A12</f>
        <v>0</v>
      </c>
      <c r="B185" s="18" t="str">
        <f>IF(medidas_sup!H12&gt;0,medidas_sup!H12,"vazio")</f>
        <v>vazio</v>
      </c>
      <c r="C185" s="18" t="str">
        <f>IF(medidas_sup!H12&gt;0,medidas_sup!I12,"vazio")</f>
        <v>vazio</v>
      </c>
      <c r="D185" s="53" t="s">
        <v>49</v>
      </c>
      <c r="E185" s="52" t="e">
        <f>VARP(B180:B199)</f>
        <v>#DIV/0!</v>
      </c>
      <c r="F185" s="57"/>
      <c r="G185" s="21"/>
      <c r="H185" s="21"/>
      <c r="I185" s="10"/>
      <c r="J185" s="10"/>
      <c r="K185" s="10"/>
      <c r="L185" s="10"/>
      <c r="M185" s="10"/>
    </row>
    <row r="186" spans="1:13">
      <c r="A186" s="94">
        <f>medidas_sup!A13</f>
        <v>0</v>
      </c>
      <c r="B186" s="18" t="str">
        <f>IF(medidas_sup!H13&gt;0,medidas_sup!H13,"vazio")</f>
        <v>vazio</v>
      </c>
      <c r="C186" s="18" t="str">
        <f>IF(medidas_sup!H13&gt;0,medidas_sup!I13,"vazio")</f>
        <v>vazio</v>
      </c>
      <c r="D186" s="53" t="s">
        <v>50</v>
      </c>
      <c r="E186" s="52" t="e">
        <f>VARP(C180:C199)</f>
        <v>#DIV/0!</v>
      </c>
      <c r="F186" s="48"/>
      <c r="G186" s="21"/>
      <c r="H186" s="21"/>
      <c r="I186" s="10"/>
      <c r="J186" s="10"/>
      <c r="K186" s="10"/>
      <c r="L186" s="10"/>
      <c r="M186" s="10"/>
    </row>
    <row r="187" spans="1:13">
      <c r="A187" s="94">
        <f>medidas_sup!A14</f>
        <v>0</v>
      </c>
      <c r="B187" s="18" t="str">
        <f>IF(medidas_sup!H14&gt;0,medidas_sup!H14,"vazio")</f>
        <v>vazio</v>
      </c>
      <c r="C187" s="18" t="str">
        <f>IF(medidas_sup!H14&gt;0,medidas_sup!I14,"vazio")</f>
        <v>vazio</v>
      </c>
      <c r="D187" s="51"/>
      <c r="E187" s="55"/>
      <c r="F187" s="48"/>
      <c r="G187" s="21"/>
      <c r="H187" s="21"/>
      <c r="I187" s="10"/>
      <c r="J187" s="10"/>
      <c r="K187" s="10"/>
      <c r="L187" s="10"/>
      <c r="M187" s="10"/>
    </row>
    <row r="188" spans="1:13">
      <c r="A188" s="94">
        <f>medidas_sup!A15</f>
        <v>0</v>
      </c>
      <c r="B188" s="18" t="str">
        <f>IF(medidas_sup!H15&gt;0,medidas_sup!H15,"vazio")</f>
        <v>vazio</v>
      </c>
      <c r="C188" s="18" t="str">
        <f>IF(medidas_sup!H15&gt;0,medidas_sup!I15,"vazio")</f>
        <v>vazio</v>
      </c>
      <c r="D188" s="51"/>
      <c r="E188" s="21"/>
      <c r="F188" s="21"/>
      <c r="G188" s="48"/>
      <c r="H188" s="21"/>
      <c r="I188" s="10"/>
      <c r="J188" s="10"/>
      <c r="K188" s="10"/>
      <c r="L188" s="10"/>
      <c r="M188" s="10"/>
    </row>
    <row r="189" spans="1:13">
      <c r="A189" s="94">
        <f>medidas_sup!A16</f>
        <v>0</v>
      </c>
      <c r="B189" s="18" t="str">
        <f>IF(medidas_sup!H16&gt;0,medidas_sup!H16,"vazio")</f>
        <v>vazio</v>
      </c>
      <c r="C189" s="18" t="str">
        <f>IF(medidas_sup!H16&gt;0,medidas_sup!I16,"vazio")</f>
        <v>vazio</v>
      </c>
      <c r="D189" s="51"/>
      <c r="E189" s="21"/>
      <c r="F189" s="21"/>
      <c r="G189" s="21"/>
      <c r="H189" s="21"/>
      <c r="I189" s="10"/>
      <c r="J189" s="10"/>
      <c r="K189" s="10"/>
      <c r="L189" s="10"/>
      <c r="M189" s="10"/>
    </row>
    <row r="190" spans="1:13">
      <c r="A190" s="94">
        <f>medidas_sup!A17</f>
        <v>0</v>
      </c>
      <c r="B190" s="18" t="str">
        <f>IF(medidas_sup!H17&gt;0,medidas_sup!H17,"vazio")</f>
        <v>vazio</v>
      </c>
      <c r="C190" s="18" t="str">
        <f>IF(medidas_sup!H17&gt;0,medidas_sup!I17,"vazio")</f>
        <v>vazio</v>
      </c>
      <c r="D190" s="51"/>
      <c r="E190" s="21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medidas_sup!A18</f>
        <v>0</v>
      </c>
      <c r="B191" s="18" t="str">
        <f>IF(medidas_sup!H18&gt;0,medidas_sup!H18,"vazio")</f>
        <v>vazio</v>
      </c>
      <c r="C191" s="18" t="str">
        <f>IF(medidas_sup!H18&gt;0,medidas_sup!I18,"vazio")</f>
        <v>vazio</v>
      </c>
      <c r="D191" s="51"/>
      <c r="E191" s="21"/>
      <c r="F191" s="21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medidas_sup!A19</f>
        <v>0</v>
      </c>
      <c r="B192" s="18" t="str">
        <f>IF(medidas_sup!H19&gt;0,medidas_sup!H19,"vazio")</f>
        <v>vazio</v>
      </c>
      <c r="C192" s="18" t="str">
        <f>IF(medidas_sup!H19&gt;0,medidas_sup!I19,"vazio")</f>
        <v>vazio</v>
      </c>
      <c r="D192" s="51"/>
      <c r="E192" s="21"/>
      <c r="F192" s="21"/>
      <c r="G192" s="21"/>
      <c r="H192" s="21"/>
      <c r="I192" s="10"/>
      <c r="J192" s="10"/>
      <c r="K192" s="10"/>
      <c r="L192" s="10"/>
      <c r="M192" s="10"/>
    </row>
    <row r="193" spans="1:13">
      <c r="A193" s="94">
        <f>medidas_sup!A20</f>
        <v>0</v>
      </c>
      <c r="B193" s="18" t="str">
        <f>IF(medidas_sup!H20&gt;0,medidas_sup!H20,"vazio")</f>
        <v>vazio</v>
      </c>
      <c r="C193" s="18" t="str">
        <f>IF(medidas_sup!H20&gt;0,medidas_sup!I20,"vazio")</f>
        <v>vazio</v>
      </c>
      <c r="D193" s="51"/>
      <c r="E193" s="21"/>
      <c r="F193" s="48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medidas_sup!A21</f>
        <v>0</v>
      </c>
      <c r="B194" s="18" t="str">
        <f>IF(medidas_sup!H21&gt;0,medidas_sup!H21,"vazio")</f>
        <v>vazio</v>
      </c>
      <c r="C194" s="18" t="str">
        <f>IF(medidas_sup!H21&gt;0,medidas_sup!I21,"vazio")</f>
        <v>vazio</v>
      </c>
      <c r="D194" s="51"/>
      <c r="E194" s="21"/>
      <c r="F194" s="21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medidas_sup!A22</f>
        <v>0</v>
      </c>
      <c r="B195" s="18" t="str">
        <f>IF(medidas_sup!H22&gt;0,medidas_sup!H22,"vazio")</f>
        <v>vazio</v>
      </c>
      <c r="C195" s="18" t="str">
        <f>IF(medidas_sup!H22&gt;0,medidas_sup!I22,"vazio")</f>
        <v>vazio</v>
      </c>
      <c r="D195" s="51"/>
      <c r="E195" s="21"/>
      <c r="F195" s="21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medidas_sup!A23</f>
        <v>0</v>
      </c>
      <c r="B196" s="18" t="str">
        <f>IF(medidas_sup!H23&gt;0,medidas_sup!H23,"vazio")</f>
        <v>vazio</v>
      </c>
      <c r="C196" s="18" t="str">
        <f>IF(medidas_sup!H23&gt;0,medidas_sup!I23,"vazio")</f>
        <v>vazio</v>
      </c>
      <c r="D196" s="51"/>
      <c r="E196" s="21"/>
      <c r="F196" s="21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medidas_sup!A24</f>
        <v>0</v>
      </c>
      <c r="B197" s="18" t="str">
        <f>IF(medidas_sup!H24&gt;0,medidas_sup!H24,"vazio")</f>
        <v>vazio</v>
      </c>
      <c r="C197" s="18" t="str">
        <f>IF(medidas_sup!H24&gt;0,medidas_sup!I24,"vazio")</f>
        <v>vazio</v>
      </c>
      <c r="D197" s="51"/>
      <c r="E197" s="21"/>
      <c r="F197" s="21"/>
      <c r="G197" s="21"/>
      <c r="H197" s="21"/>
      <c r="I197" s="10"/>
      <c r="J197" s="10"/>
      <c r="K197" s="10"/>
      <c r="L197" s="10"/>
      <c r="M197" s="10"/>
    </row>
    <row r="198" spans="1:13">
      <c r="A198" s="94">
        <f>medidas_sup!A25</f>
        <v>0</v>
      </c>
      <c r="B198" s="18" t="str">
        <f>IF(medidas_sup!H25&gt;0,medidas_sup!H25,"vazio")</f>
        <v>vazio</v>
      </c>
      <c r="C198" s="18" t="str">
        <f>IF(medidas_sup!H25&gt;0,medidas_sup!I25,"vazio")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medidas_sup!A26</f>
        <v>0</v>
      </c>
      <c r="B199" s="18" t="str">
        <f>IF(medidas_sup!H26&gt;0,medidas_sup!H26,"vazio")</f>
        <v>vazio</v>
      </c>
      <c r="C199" s="18" t="str">
        <f>IF(medidas_sup!H26&gt;0,medidas_sup!I26,"vazio")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21"/>
      <c r="B200" s="21"/>
      <c r="C200" s="21"/>
      <c r="D200" s="21"/>
      <c r="E200" s="21"/>
      <c r="F200" s="21"/>
      <c r="G200" s="21"/>
      <c r="H200" s="21"/>
      <c r="I200" s="10"/>
      <c r="J200" s="10"/>
      <c r="K200" s="10"/>
      <c r="L200" s="10"/>
      <c r="M200" s="10"/>
    </row>
  </sheetData>
  <sheetProtection sheet="1" objects="1" scenarios="1" selectLockedCells="1" selectUnlockedCells="1"/>
  <mergeCells count="37">
    <mergeCell ref="A108:M108"/>
    <mergeCell ref="A109:D109"/>
    <mergeCell ref="A132:D132"/>
    <mergeCell ref="A178:D178"/>
    <mergeCell ref="A1:J1"/>
    <mergeCell ref="A2:J2"/>
    <mergeCell ref="E5:H5"/>
    <mergeCell ref="E6:F6"/>
    <mergeCell ref="G6:H6"/>
    <mergeCell ref="A3:J3"/>
    <mergeCell ref="A4:J4"/>
    <mergeCell ref="A26:J26"/>
    <mergeCell ref="E27:H27"/>
    <mergeCell ref="E28:F28"/>
    <mergeCell ref="G28:H28"/>
    <mergeCell ref="E72:F72"/>
    <mergeCell ref="A48:J48"/>
    <mergeCell ref="B99:C99"/>
    <mergeCell ref="B100:C100"/>
    <mergeCell ref="E49:H49"/>
    <mergeCell ref="E50:F50"/>
    <mergeCell ref="G50:H50"/>
    <mergeCell ref="A70:J70"/>
    <mergeCell ref="A93:J93"/>
    <mergeCell ref="B96:C96"/>
    <mergeCell ref="A95:C95"/>
    <mergeCell ref="B102:C102"/>
    <mergeCell ref="B103:C103"/>
    <mergeCell ref="E71:H71"/>
    <mergeCell ref="B105:C105"/>
    <mergeCell ref="B106:C106"/>
    <mergeCell ref="A94:C94"/>
    <mergeCell ref="B97:C97"/>
    <mergeCell ref="A98:C98"/>
    <mergeCell ref="A101:C101"/>
    <mergeCell ref="A104:C104"/>
    <mergeCell ref="G72:H72"/>
  </mergeCells>
  <phoneticPr fontId="18" type="noConversion"/>
  <hyperlinks>
    <hyperlink ref="A3:C3" location="medidas_sup!A1" display="Supervisor" xr:uid="{00000000-0004-0000-5800-000000000000}"/>
    <hyperlink ref="A94:C94" location="medidas_sup!A1" display="Supervisor" xr:uid="{00000000-0004-0000-5800-000001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/>
  <dimension ref="A1"/>
  <sheetViews>
    <sheetView workbookViewId="0"/>
  </sheetViews>
  <sheetFormatPr defaultRowHeight="12.75"/>
  <cols>
    <col min="1" max="16384" width="9.140625" style="67"/>
  </cols>
  <sheetData/>
  <sheetProtection sheet="1" objects="1" scenarios="1" selectLockedCells="1" selectUnlockedCells="1"/>
  <phoneticPr fontId="18" type="noConversion"/>
  <pageMargins left="0.511811024" right="0.511811024" top="0.78740157499999996" bottom="0.78740157499999996" header="0.31496062000000002" footer="0.3149606200000000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Plan89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42578125" style="3" customWidth="1"/>
    <col min="3" max="3" width="10.5703125" style="3" customWidth="1"/>
    <col min="4" max="5" width="11.28515625" style="3" customWidth="1"/>
    <col min="6" max="6" width="17.57031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51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52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IF(medidas_A1!B7&gt;0,AVERAGE(medidas_A1!B7:'medidas_A1'!C7),"vazio")</f>
        <v>vazio</v>
      </c>
      <c r="C6" s="5" t="str">
        <f>IF(medidas_A1!B7&gt;0,medidas_A1!B7-medidas_A1!C7,"vazio")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IF(medidas_A1!B8&gt;0,AVERAGE(medidas_A1!B8:'medidas_A1'!C8),"vazio")</f>
        <v>vazio</v>
      </c>
      <c r="C7" s="5" t="str">
        <f>IF(medidas_A1!B8&gt;0,medidas_A1!B8-medidas_A1!C8,"vazio")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IF(medidas_A1!B9&gt;0,AVERAGE(medidas_A1!B9:'medidas_A1'!C9),"vazio")</f>
        <v>vazio</v>
      </c>
      <c r="C8" s="5" t="str">
        <f>IF(medidas_A1!B9&gt;0,medidas_A1!B9-medidas_A1!C9,"vazio")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IF(medidas_A1!B10&gt;0,AVERAGE(medidas_A1!B10:'medidas_A1'!C10),"vazio")</f>
        <v>vazio</v>
      </c>
      <c r="C9" s="5" t="str">
        <f>IF(medidas_A1!B10&gt;0,medidas_A1!B10-medidas_A1!C10,"vazio")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IF(medidas_A1!B11&gt;0,AVERAGE(medidas_A1!B11:'medidas_A1'!C11),"vazio")</f>
        <v>vazio</v>
      </c>
      <c r="C10" s="5" t="str">
        <f>IF(medidas_A1!B11&gt;0,medidas_A1!B11-medidas_A1!C11,"vazio")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IF(medidas_A1!B12&gt;0,AVERAGE(medidas_A1!B12:'medidas_A1'!C12),"vazio")</f>
        <v>vazio</v>
      </c>
      <c r="C11" s="5" t="str">
        <f>IF(medidas_A1!B12&gt;0,medidas_A1!B12-medidas_A1!C12,"vazio")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IF(medidas_A1!B13&gt;0,AVERAGE(medidas_A1!B13:'medidas_A1'!C13),"vazio")</f>
        <v>vazio</v>
      </c>
      <c r="C12" s="5" t="str">
        <f>IF(medidas_A1!B13&gt;0,medidas_A1!B13-medidas_A1!C13,"vazio")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IF(medidas_A1!B14&gt;0,AVERAGE(medidas_A1!B14:'medidas_A1'!C14),"vazio")</f>
        <v>vazio</v>
      </c>
      <c r="C13" s="5" t="str">
        <f>IF(medidas_A1!B14&gt;0,medidas_A1!B14-medidas_A1!C14,"vazio")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IF(medidas_A1!B15&gt;0,AVERAGE(medidas_A1!B15:'medidas_A1'!C15),"vazio")</f>
        <v>vazio</v>
      </c>
      <c r="C14" s="5" t="str">
        <f>IF(medidas_A1!B15&gt;0,medidas_A1!B15-medidas_A1!C15,"vazio")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IF(medidas_A1!B16&gt;0,AVERAGE(medidas_A1!B16:'medidas_A1'!C16),"vazio")</f>
        <v>vazio</v>
      </c>
      <c r="C15" s="5" t="str">
        <f>IF(medidas_A1!B16&gt;0,medidas_A1!B16-medidas_A1!C16,"vazio")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IF(medidas_A1!B17&gt;0,AVERAGE(medidas_A1!B17:'medidas_A1'!C17),"vazio")</f>
        <v>vazio</v>
      </c>
      <c r="C16" s="5" t="str">
        <f>IF(medidas_A1!B17&gt;0,medidas_A1!B17-medidas_A1!C17,"vazio")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IF(medidas_A1!B18&gt;0,AVERAGE(medidas_A1!B18:'medidas_A1'!C18),"vazio")</f>
        <v>vazio</v>
      </c>
      <c r="C17" s="5" t="str">
        <f>IF(medidas_A1!B18&gt;0,medidas_A1!B18-medidas_A1!C18,"vazio")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IF(medidas_A1!B19&gt;0,AVERAGE(medidas_A1!B19:'medidas_A1'!C19),"vazio")</f>
        <v>vazio</v>
      </c>
      <c r="C18" s="5" t="str">
        <f>IF(medidas_A1!B19&gt;0,medidas_A1!B19-medidas_A1!C19,"vazio")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IF(medidas_A1!B20&gt;0,AVERAGE(medidas_A1!B20:'medidas_A1'!C20),"vazio")</f>
        <v>vazio</v>
      </c>
      <c r="C19" s="5" t="str">
        <f>IF(medidas_A1!B20&gt;0,medidas_A1!B20-medidas_A1!C20,"vazio")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IF(medidas_A1!B21&gt;0,AVERAGE(medidas_A1!B21:'medidas_A1'!C21),"vazio")</f>
        <v>vazio</v>
      </c>
      <c r="C20" s="5" t="str">
        <f>IF(medidas_A1!B21&gt;0,medidas_A1!B21-medidas_A1!C21,"vazio")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IF(medidas_A1!B22&gt;0,AVERAGE(medidas_A1!B22:'medidas_A1'!C22),"vazio")</f>
        <v>vazio</v>
      </c>
      <c r="C21" s="5" t="str">
        <f>IF(medidas_A1!B22&gt;0,medidas_A1!B22-medidas_A1!C22,"vazio")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IF(medidas_A1!B23&gt;0,AVERAGE(medidas_A1!B23:'medidas_A1'!C23),"vazio")</f>
        <v>vazio</v>
      </c>
      <c r="C22" s="5" t="str">
        <f>IF(medidas_A1!B23&gt;0,medidas_A1!B23-medidas_A1!C23,"vazio")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IF(medidas_A1!B24&gt;0,AVERAGE(medidas_A1!B24:'medidas_A1'!C24),"vazio")</f>
        <v>vazio</v>
      </c>
      <c r="C23" s="5" t="str">
        <f>IF(medidas_A1!B24&gt;0,medidas_A1!B24-medidas_A1!C24,"vazio")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IF(medidas_A1!B25&gt;0,AVERAGE(medidas_A1!B25:'medidas_A1'!C25),"vazio")</f>
        <v>vazio</v>
      </c>
      <c r="C24" s="5" t="str">
        <f>IF(medidas_A1!B25&gt;0,medidas_A1!B25-medidas_A1!C25,"vazio")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5">
        <f>medidas_sup!A26</f>
        <v>0</v>
      </c>
      <c r="B25" s="5" t="str">
        <f>IF(medidas_A1!B26&gt;0,AVERAGE(medidas_A1!B26:'medidas_A1'!C26),"vazio")</f>
        <v>vazio</v>
      </c>
      <c r="C25" s="5" t="str">
        <f>IF(medidas_A1!B26&gt;0,medidas_A1!B26-medidas_A1!C26,"vazio")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IF(medidas_A1!D7&gt;0,AVERAGE(medidas_A1!D7:'medidas_A1'!E7),"vazio")</f>
        <v>vazio</v>
      </c>
      <c r="C28" s="5" t="str">
        <f>IF(medidas_A1!D7&gt;0,medidas_A1!D7-medidas_A1!E7,"vazio")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IF(medidas_A1!D8&gt;0,AVERAGE(medidas_A1!D8:'medidas_A1'!E8),"vazio")</f>
        <v>vazio</v>
      </c>
      <c r="C29" s="5" t="str">
        <f>IF(medidas_A1!D8&gt;0,medidas_A1!D8-medidas_A1!E8,"vazio")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IF(medidas_A1!D9&gt;0,AVERAGE(medidas_A1!D9:'medidas_A1'!E9),"vazio")</f>
        <v>vazio</v>
      </c>
      <c r="C30" s="5" t="str">
        <f>IF(medidas_A1!D9&gt;0,medidas_A1!D9-medidas_A1!E9,"vazio")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IF(medidas_A1!D10&gt;0,AVERAGE(medidas_A1!D10:'medidas_A1'!E10),"vazio")</f>
        <v>vazio</v>
      </c>
      <c r="C31" s="5" t="str">
        <f>IF(medidas_A1!D10&gt;0,medidas_A1!D10-medidas_A1!E10,"vazio")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IF(medidas_A1!D11&gt;0,AVERAGE(medidas_A1!D11:'medidas_A1'!E11),"vazio")</f>
        <v>vazio</v>
      </c>
      <c r="C32" s="5" t="str">
        <f>IF(medidas_A1!D11&gt;0,medidas_A1!D11-medidas_A1!E11,"vazio")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IF(medidas_A1!D12&gt;0,AVERAGE(medidas_A1!D12:'medidas_A1'!E12),"vazio")</f>
        <v>vazio</v>
      </c>
      <c r="C33" s="5" t="str">
        <f>IF(medidas_A1!D12&gt;0,medidas_A1!D12-medidas_A1!E12,"vazio")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IF(medidas_A1!D13&gt;0,AVERAGE(medidas_A1!D13:'medidas_A1'!E13),"vazio")</f>
        <v>vazio</v>
      </c>
      <c r="C34" s="5" t="str">
        <f>IF(medidas_A1!D13&gt;0,medidas_A1!D13-medidas_A1!E13,"vazio")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IF(medidas_A1!D14&gt;0,AVERAGE(medidas_A1!D14:'medidas_A1'!E14),"vazio")</f>
        <v>vazio</v>
      </c>
      <c r="C35" s="5" t="str">
        <f>IF(medidas_A1!D14&gt;0,medidas_A1!D14-medidas_A1!E14,"vazio")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IF(medidas_A1!D15&gt;0,AVERAGE(medidas_A1!D15:'medidas_A1'!E15),"vazio")</f>
        <v>vazio</v>
      </c>
      <c r="C36" s="5" t="str">
        <f>IF(medidas_A1!D15&gt;0,medidas_A1!D15-medidas_A1!E15,"vazio")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IF(medidas_A1!D16&gt;0,AVERAGE(medidas_A1!D16:'medidas_A1'!E16),"vazio")</f>
        <v>vazio</v>
      </c>
      <c r="C37" s="5" t="str">
        <f>IF(medidas_A1!D16&gt;0,medidas_A1!D16-medidas_A1!E16,"vazio")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IF(medidas_A1!D17&gt;0,AVERAGE(medidas_A1!D17:'medidas_A1'!E17),"vazio")</f>
        <v>vazio</v>
      </c>
      <c r="C38" s="5" t="str">
        <f>IF(medidas_A1!D17&gt;0,medidas_A1!D17-medidas_A1!E17,"vazio")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IF(medidas_A1!D18&gt;0,AVERAGE(medidas_A1!D18:'medidas_A1'!E18),"vazio")</f>
        <v>vazio</v>
      </c>
      <c r="C39" s="5" t="str">
        <f>IF(medidas_A1!D18&gt;0,medidas_A1!D18-medidas_A1!E18,"vazio")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IF(medidas_A1!D19&gt;0,AVERAGE(medidas_A1!D19:'medidas_A1'!E19),"vazio")</f>
        <v>vazio</v>
      </c>
      <c r="C40" s="5" t="str">
        <f>IF(medidas_A1!D19&gt;0,medidas_A1!D19-medidas_A1!E19,"vazio")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IF(medidas_A1!D20&gt;0,AVERAGE(medidas_A1!D20:'medidas_A1'!E20),"vazio")</f>
        <v>vazio</v>
      </c>
      <c r="C41" s="5" t="str">
        <f>IF(medidas_A1!D20&gt;0,medidas_A1!D20-medidas_A1!E20,"vazio")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IF(medidas_A1!D21&gt;0,AVERAGE(medidas_A1!D21:'medidas_A1'!E21),"vazio")</f>
        <v>vazio</v>
      </c>
      <c r="C42" s="5" t="str">
        <f>IF(medidas_A1!D21&gt;0,medidas_A1!D21-medidas_A1!E21,"vazio")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IF(medidas_A1!D22&gt;0,AVERAGE(medidas_A1!D22:'medidas_A1'!E22),"vazio")</f>
        <v>vazio</v>
      </c>
      <c r="C43" s="5" t="str">
        <f>IF(medidas_A1!D22&gt;0,medidas_A1!D22-medidas_A1!E22,"vazio")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IF(medidas_A1!D23&gt;0,AVERAGE(medidas_A1!D23:'medidas_A1'!E23),"vazio")</f>
        <v>vazio</v>
      </c>
      <c r="C44" s="5" t="str">
        <f>IF(medidas_A1!D23&gt;0,medidas_A1!D23-medidas_A1!E23,"vazio")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IF(medidas_A1!D24&gt;0,AVERAGE(medidas_A1!D24:'medidas_A1'!E24),"vazio")</f>
        <v>vazio</v>
      </c>
      <c r="C45" s="5" t="str">
        <f>IF(medidas_A1!D24&gt;0,medidas_A1!D24-medidas_A1!E24,"vazio")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IF(medidas_A1!D25&gt;0,AVERAGE(medidas_A1!D25:'medidas_A1'!E25),"vazio")</f>
        <v>vazio</v>
      </c>
      <c r="C46" s="5" t="str">
        <f>IF(medidas_A1!D25&gt;0,medidas_A1!D25-medidas_A1!E25,"vazio")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IF(medidas_A1!D26&gt;0,AVERAGE(medidas_A1!D26:'medidas_A1'!E26),"vazio")</f>
        <v>vazio</v>
      </c>
      <c r="C47" s="5" t="str">
        <f>IF(medidas_A1!D26&gt;0,medidas_A1!D26-medidas_A1!E26,"vazio")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IF(medidas_A1!F7&gt;0,AVERAGE(medidas_A1!F7:'medidas_A1'!G7),"vazio")</f>
        <v>vazio</v>
      </c>
      <c r="C50" s="5" t="str">
        <f>IF(medidas_A1!F7&gt;0,medidas_A1!F7-medidas_A1!G7,"vazio")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IF(medidas_A1!F8&gt;0,AVERAGE(medidas_A1!F8:'medidas_A1'!G8),"vazio")</f>
        <v>vazio</v>
      </c>
      <c r="C51" s="5" t="str">
        <f>IF(medidas_A1!F8&gt;0,medidas_A1!F8-medidas_A1!G8,"vazio")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IF(medidas_A1!F9&gt;0,AVERAGE(medidas_A1!F9:'medidas_A1'!G9),"vazio")</f>
        <v>vazio</v>
      </c>
      <c r="C52" s="5" t="str">
        <f>IF(medidas_A1!F9&gt;0,medidas_A1!F9-medidas_A1!G9,"vazio")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IF(medidas_A1!F10&gt;0,AVERAGE(medidas_A1!F10:'medidas_A1'!G10),"vazio")</f>
        <v>vazio</v>
      </c>
      <c r="C53" s="5" t="str">
        <f>IF(medidas_A1!F10&gt;0,medidas_A1!F10-medidas_A1!G10,"vazio")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IF(medidas_A1!F11&gt;0,AVERAGE(medidas_A1!F11:'medidas_A1'!G11),"vazio")</f>
        <v>vazio</v>
      </c>
      <c r="C54" s="5" t="str">
        <f>IF(medidas_A1!F11&gt;0,medidas_A1!F11-medidas_A1!G11,"vazio")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IF(medidas_A1!F12&gt;0,AVERAGE(medidas_A1!F12:'medidas_A1'!G12),"vazio")</f>
        <v>vazio</v>
      </c>
      <c r="C55" s="5" t="str">
        <f>IF(medidas_A1!F12&gt;0,medidas_A1!F12-medidas_A1!G12,"vazio")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IF(medidas_A1!F13&gt;0,AVERAGE(medidas_A1!F13:'medidas_A1'!G13),"vazio")</f>
        <v>vazio</v>
      </c>
      <c r="C56" s="5" t="str">
        <f>IF(medidas_A1!F13&gt;0,medidas_A1!F13-medidas_A1!G13,"vazio")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IF(medidas_A1!F14&gt;0,AVERAGE(medidas_A1!F14:'medidas_A1'!G14),"vazio")</f>
        <v>vazio</v>
      </c>
      <c r="C57" s="5" t="str">
        <f>IF(medidas_A1!F14&gt;0,medidas_A1!F14-medidas_A1!G14,"vazio")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IF(medidas_A1!F15&gt;0,AVERAGE(medidas_A1!F15:'medidas_A1'!G15),"vazio")</f>
        <v>vazio</v>
      </c>
      <c r="C58" s="5" t="str">
        <f>IF(medidas_A1!F15&gt;0,medidas_A1!F15-medidas_A1!G15,"vazio")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IF(medidas_A1!F16&gt;0,AVERAGE(medidas_A1!F16:'medidas_A1'!G16),"vazio")</f>
        <v>vazio</v>
      </c>
      <c r="C59" s="5" t="str">
        <f>IF(medidas_A1!F16&gt;0,medidas_A1!F16-medidas_A1!G16,"vazio")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IF(medidas_A1!F17&gt;0,AVERAGE(medidas_A1!F17:'medidas_A1'!G17),"vazio")</f>
        <v>vazio</v>
      </c>
      <c r="C60" s="5" t="str">
        <f>IF(medidas_A1!F17&gt;0,medidas_A1!F17-medidas_A1!G17,"vazio")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IF(medidas_A1!F18&gt;0,AVERAGE(medidas_A1!F18:'medidas_A1'!G18),"vazio")</f>
        <v>vazio</v>
      </c>
      <c r="C61" s="5" t="str">
        <f>IF(medidas_A1!F18&gt;0,medidas_A1!F18-medidas_A1!G18,"vazio")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IF(medidas_A1!F19&gt;0,AVERAGE(medidas_A1!F19:'medidas_A1'!G19),"vazio")</f>
        <v>vazio</v>
      </c>
      <c r="C62" s="5" t="str">
        <f>IF(medidas_A1!F19&gt;0,medidas_A1!F19-medidas_A1!G19,"vazio")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IF(medidas_A1!F20&gt;0,AVERAGE(medidas_A1!F20:'medidas_A1'!G20),"vazio")</f>
        <v>vazio</v>
      </c>
      <c r="C63" s="5" t="str">
        <f>IF(medidas_A1!F20&gt;0,medidas_A1!F20-medidas_A1!G20,"vazio")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IF(medidas_A1!F21&gt;0,AVERAGE(medidas_A1!F21:'medidas_A1'!G21),"vazio")</f>
        <v>vazio</v>
      </c>
      <c r="C64" s="5" t="str">
        <f>IF(medidas_A1!F21&gt;0,medidas_A1!F21-medidas_A1!G21,"vazio")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IF(medidas_A1!F22&gt;0,AVERAGE(medidas_A1!F22:'medidas_A1'!G22),"vazio")</f>
        <v>vazio</v>
      </c>
      <c r="C65" s="5" t="str">
        <f>IF(medidas_A1!F22&gt;0,medidas_A1!F22-medidas_A1!G22,"vazio")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IF(medidas_A1!F23&gt;0,AVERAGE(medidas_A1!F23:'medidas_A1'!G23),"vazio")</f>
        <v>vazio</v>
      </c>
      <c r="C66" s="5" t="str">
        <f>IF(medidas_A1!F23&gt;0,medidas_A1!F23-medidas_A1!G23,"vazio")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IF(medidas_A1!F24&gt;0,AVERAGE(medidas_A1!F24:'medidas_A1'!G24),"vazio")</f>
        <v>vazio</v>
      </c>
      <c r="C67" s="5" t="str">
        <f>IF(medidas_A1!F24&gt;0,medidas_A1!F24-medidas_A1!G24,"vazio")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IF(medidas_A1!F25&gt;0,AVERAGE(medidas_A1!F25:'medidas_A1'!G25),"vazio")</f>
        <v>vazio</v>
      </c>
      <c r="C68" s="5" t="str">
        <f>IF(medidas_A1!F25&gt;0,medidas_A1!F25-medidas_A1!G25,"vazio")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IF(medidas_A1!F26&gt;0,AVERAGE(medidas_A1!F26:'medidas_A1'!G26),"vazio")</f>
        <v>vazio</v>
      </c>
      <c r="C69" s="5" t="str">
        <f>IF(medidas_A1!F26&gt;0,medidas_A1!F26-medidas_A1!G26,"vazio")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IF(medidas_A1!H7&gt;0,AVERAGE(medidas_A1!H7:'medidas_A1'!I7),"vazio")</f>
        <v>vazio</v>
      </c>
      <c r="C72" s="5" t="str">
        <f>IF(medidas_A1!H7&gt;0,medidas_A1!H7-medidas_A1!I7,"vazio")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IF(medidas_A1!H8&gt;0,AVERAGE(medidas_A1!H8:'medidas_A1'!I8),"vazio")</f>
        <v>vazio</v>
      </c>
      <c r="C73" s="5" t="str">
        <f>IF(medidas_A1!H8&gt;0,medidas_A1!H8-medidas_A1!I8,"vazio")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IF(medidas_A1!H9&gt;0,AVERAGE(medidas_A1!H9:'medidas_A1'!I9),"vazio")</f>
        <v>vazio</v>
      </c>
      <c r="C74" s="5" t="str">
        <f>IF(medidas_A1!H9&gt;0,medidas_A1!H9-medidas_A1!I9,"vazio")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IF(medidas_A1!H10&gt;0,AVERAGE(medidas_A1!H10:'medidas_A1'!I10),"vazio")</f>
        <v>vazio</v>
      </c>
      <c r="C75" s="5" t="str">
        <f>IF(medidas_A1!H10&gt;0,medidas_A1!H10-medidas_A1!I10,"vazio")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IF(medidas_A1!H11&gt;0,AVERAGE(medidas_A1!H11:'medidas_A1'!I11),"vazio")</f>
        <v>vazio</v>
      </c>
      <c r="C76" s="5" t="str">
        <f>IF(medidas_A1!H11&gt;0,medidas_A1!H11-medidas_A1!I11,"vazio")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IF(medidas_A1!H12&gt;0,AVERAGE(medidas_A1!H12:'medidas_A1'!I12),"vazio")</f>
        <v>vazio</v>
      </c>
      <c r="C77" s="5" t="str">
        <f>IF(medidas_A1!H12&gt;0,medidas_A1!H12-medidas_A1!I12,"vazio")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IF(medidas_A1!H13&gt;0,AVERAGE(medidas_A1!H13:'medidas_A1'!I13),"vazio")</f>
        <v>vazio</v>
      </c>
      <c r="C78" s="5" t="str">
        <f>IF(medidas_A1!H13&gt;0,medidas_A1!H13-medidas_A1!I13,"vazio")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IF(medidas_A1!H14&gt;0,AVERAGE(medidas_A1!H14:'medidas_A1'!I14),"vazio")</f>
        <v>vazio</v>
      </c>
      <c r="C79" s="5" t="str">
        <f>IF(medidas_A1!H14&gt;0,medidas_A1!H14-medidas_A1!I14,"vazio")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IF(medidas_A1!H15&gt;0,AVERAGE(medidas_A1!H15:'medidas_A1'!I15),"vazio")</f>
        <v>vazio</v>
      </c>
      <c r="C80" s="5" t="str">
        <f>IF(medidas_A1!H15&gt;0,medidas_A1!H15-medidas_A1!I15,"vazio")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IF(medidas_A1!H16&gt;0,AVERAGE(medidas_A1!H16:'medidas_A1'!I16),"vazio")</f>
        <v>vazio</v>
      </c>
      <c r="C81" s="5" t="str">
        <f>IF(medidas_A1!H16&gt;0,medidas_A1!H16-medidas_A1!I16,"vazio")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IF(medidas_A1!H17&gt;0,AVERAGE(medidas_A1!H17:'medidas_A1'!I17),"vazio")</f>
        <v>vazio</v>
      </c>
      <c r="C82" s="5" t="str">
        <f>IF(medidas_A1!H17&gt;0,medidas_A1!H17-medidas_A1!I17,"vazio")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IF(medidas_A1!H18&gt;0,AVERAGE(medidas_A1!H18:'medidas_A1'!I18),"vazio")</f>
        <v>vazio</v>
      </c>
      <c r="C83" s="5" t="str">
        <f>IF(medidas_A1!H18&gt;0,medidas_A1!H18-medidas_A1!I18,"vazio")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IF(medidas_A1!H19&gt;0,AVERAGE(medidas_A1!H19:'medidas_A1'!I19),"vazio")</f>
        <v>vazio</v>
      </c>
      <c r="C84" s="5" t="str">
        <f>IF(medidas_A1!H19&gt;0,medidas_A1!H19-medidas_A1!I19,"vazio")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IF(medidas_A1!H20&gt;0,AVERAGE(medidas_A1!H20:'medidas_A1'!I20),"vazio")</f>
        <v>vazio</v>
      </c>
      <c r="C85" s="5" t="str">
        <f>IF(medidas_A1!H20&gt;0,medidas_A1!H20-medidas_A1!I20,"vazio")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IF(medidas_A1!H21&gt;0,AVERAGE(medidas_A1!H21:'medidas_A1'!I21),"vazio")</f>
        <v>vazio</v>
      </c>
      <c r="C86" s="5" t="str">
        <f>IF(medidas_A1!H21&gt;0,medidas_A1!H21-medidas_A1!I21,"vazio")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IF(medidas_A1!H22&gt;0,AVERAGE(medidas_A1!H22:'medidas_A1'!I22),"vazio")</f>
        <v>vazio</v>
      </c>
      <c r="C87" s="5" t="str">
        <f>IF(medidas_A1!H22&gt;0,medidas_A1!H22-medidas_A1!I22,"vazio")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IF(medidas_A1!H23&gt;0,AVERAGE(medidas_A1!H23:'medidas_A1'!I23),"vazio")</f>
        <v>vazio</v>
      </c>
      <c r="C88" s="5" t="str">
        <f>IF(medidas_A1!H23&gt;0,medidas_A1!H23-medidas_A1!I23,"vazio")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IF(medidas_A1!H24&gt;0,AVERAGE(medidas_A1!H24:'medidas_A1'!I24),"vazio")</f>
        <v>vazio</v>
      </c>
      <c r="C89" s="5" t="str">
        <f>IF(medidas_A1!H24&gt;0,medidas_A1!H24-medidas_A1!I24,"vazio")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IF(medidas_A1!H25&gt;0,AVERAGE(medidas_A1!H25:'medidas_A1'!I25),"vazio")</f>
        <v>vazio</v>
      </c>
      <c r="C90" s="5" t="str">
        <f>IF(medidas_A1!H25&gt;0,medidas_A1!H25-medidas_A1!I25,"vazio")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IF(medidas_A1!H26&gt;0,AVERAGE(medidas_A1!H26:'medidas_A1'!I26),"vazio")</f>
        <v>vazio</v>
      </c>
      <c r="C91" s="5" t="str">
        <f>IF(medidas_A1!H26&gt;0,medidas_A1!H26-medidas_A1!I26,"vazio")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(medidas_A1!B7+medidas_A1!C7)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SUMXMY2(medidas_A1!B7:'medidas_A1'!B26,medidas_A1!C7:'medidas_A1'!C26)/calculos_sup!A97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(medidas_A1!B8+medidas_A1!C8)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(medidas_A1!B9+medidas_A1!C9)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(medidas_A1!B10+medidas_A1!C10)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(medidas_A1!B11+medidas_A1!C11)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(medidas_A1!B12+medidas_A1!C12)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(medidas_A1!B13+medidas_A1!C13)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(medidas_A1!B14+medidas_A1!C14)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(medidas_A1!B15+medidas_A1!C15)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(medidas_A1!B16+medidas_A1!C16)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(medidas_A1!B17+medidas_A1!C17)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(medidas_A1!B18+medidas_A1!C18)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(medidas_A1!B19+medidas_A1!C19)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(medidas_A1!B20+medidas_A1!C20)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(medidas_A1!B21+medidas_A1!C21)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(medidas_A1!B22+medidas_A1!C22)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(medidas_A1!B23+medidas_A1!C23)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(medidas_A1!B24+medidas_A1!C24)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(medidas_A1!B25+medidas_A1!C25)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(medidas_A1!B26+medidas_A1!C26)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medidas_A1!D7+medidas_A1!E7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SUMXMY2(medidas_A1!D7:'medidas_A1'!D26,medidas_A1!E7:'medidas_A1'!E26)/calculos_sup!A100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medidas_A1!D8+medidas_A1!E8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medidas_A1!D9+medidas_A1!E9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medidas_A1!D10+medidas_A1!E10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medidas_A1!D11+medidas_A1!E11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medidas_A1!D12+medidas_A1!E12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medidas_A1!D13+medidas_A1!E13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medidas_A1!D14+medidas_A1!E14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medidas_A1!D15+medidas_A1!E15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medidas_A1!D16+medidas_A1!E16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medidas_A1!D17+medidas_A1!E17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medidas_A1!D18+medidas_A1!E18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medidas_A1!D19+medidas_A1!E19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medidas_A1!D20+medidas_A1!E20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medidas_A1!D21+medidas_A1!E21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medidas_A1!D22+medidas_A1!E22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medidas_A1!D23+medidas_A1!E23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medidas_A1!D24+medidas_A1!E24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medidas_A1!D25+medidas_A1!E25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medidas_A1!D26+medidas_A1!E26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medidas_A1!F7+medidas_A1!G7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SUMXMY2(medidas_A1!F7:'medidas_A1'!F26,medidas_A1!G7:'medidas_A1'!G26)/calculos_sup!A103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medidas_A1!F8+medidas_A1!G8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medidas_A1!F9+medidas_A1!G9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medidas_A1!F10+medidas_A1!G10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medidas_A1!F11+medidas_A1!G11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medidas_A1!F12+medidas_A1!G12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medidas_A1!F13+medidas_A1!G13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medidas_A1!F14+medidas_A1!G14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medidas_A1!F15+medidas_A1!G15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medidas_A1!F16+medidas_A1!G16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medidas_A1!F17+medidas_A1!G17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medidas_A1!F18+medidas_A1!G18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medidas_A1!F19+medidas_A1!G19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medidas_A1!F20+medidas_A1!G20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medidas_A1!F21+medidas_A1!G21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medidas_A1!F22+medidas_A1!G22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medidas_A1!F23+medidas_A1!G23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medidas_A1!F24+medidas_A1!G24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medidas_A1!F25+medidas_A1!G25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medidas_A1!F26+medidas_A1!G26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medidas_A1!H7+medidas_A1!G7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SUMXMY2(medidas_A1!H7:'medidas_A1'!H26,medidas_A1!I7:'medidas_A1'!I26)/calculos_sup!A106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medidas_A1!H8+medidas_A1!G8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medidas_A1!H9+medidas_A1!G9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medidas_A1!H10+medidas_A1!G10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medidas_A1!H11+medidas_A1!G11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medidas_A1!H12+medidas_A1!G12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medidas_A1!H13+medidas_A1!G13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medidas_A1!H14+medidas_A1!G14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medidas_A1!H15+medidas_A1!G15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medidas_A1!H16+medidas_A1!G16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medidas_A1!H17+medidas_A1!G17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medidas_A1!H18+medidas_A1!G18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medidas_A1!H19+medidas_A1!G19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medidas_A1!H20+medidas_A1!G20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medidas_A1!H21+medidas_A1!G21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medidas_A1!H22+medidas_A1!G22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medidas_A1!H23+medidas_A1!G23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medidas_A1!H24+medidas_A1!G24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medidas_A1!H25+medidas_A1!G25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medidas_A1!H26+medidas_A1!G26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IF(medidas_A1!B7&gt;0,AVERAGE(medidas_A1!B7:'medidas_A1'!C7),"vazio")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IF(medidas_A1!B8&gt;0,AVERAGE(medidas_A1!B8:'medidas_A1'!C8),"vazio")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IF(medidas_A1!B9&gt;0,AVERAGE(medidas_A1!B9:'medidas_A1'!C9),"vazio")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IF(medidas_A1!B10&gt;0,AVERAGE(medidas_A1!B10:'medidas_A1'!C10),"vazio")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IF(medidas_A1!B11&gt;0,AVERAGE(medidas_A1!B11:'medidas_A1'!C11),"vazio")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IF(medidas_A1!B12&gt;0,AVERAGE(medidas_A1!B12:'medidas_A1'!C12),"vazio")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IF(medidas_A1!B13&gt;0,AVERAGE(medidas_A1!B13:'medidas_A1'!C13),"vazio")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IF(medidas_A1!B14&gt;0,AVERAGE(medidas_A1!B14:'medidas_A1'!C14),"vazio")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IF(medidas_A1!B15&gt;0,AVERAGE(medidas_A1!B15:'medidas_A1'!C15),"vazio")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IF(medidas_A1!B16&gt;0,AVERAGE(medidas_A1!B16:'medidas_A1'!C16),"vazio")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IF(medidas_A1!B17&gt;0,AVERAGE(medidas_A1!B17:'medidas_A1'!C17),"vazio")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IF(medidas_A1!B18&gt;0,AVERAGE(medidas_A1!B18:'medidas_A1'!C18),"vazio")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IF(medidas_A1!B19&gt;0,AVERAGE(medidas_A1!B19:'medidas_A1'!C19),"vazio")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IF(medidas_A1!B20&gt;0,AVERAGE(medidas_A1!B20:'medidas_A1'!C20),"vazio")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IF(medidas_A1!B21&gt;0,AVERAGE(medidas_A1!B21:'medidas_A1'!C21),"vazio")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IF(medidas_A1!B22&gt;0,AVERAGE(medidas_A1!B22:'medidas_A1'!C22),"vazio")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IF(medidas_A1!B23&gt;0,AVERAGE(medidas_A1!B23:'medidas_A1'!C23),"vazio")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IF(medidas_A1!B24&gt;0,AVERAGE(medidas_A1!B24:'medidas_A1'!C24),"vazio")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IF(medidas_A1!B25&gt;0,AVERAGE(medidas_A1!B25:'medidas_A1'!C25),"vazio")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IF(medidas_A1!B26&gt;0,AVERAGE(medidas_A1!B26:'medidas_A1'!C26),"vazio")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IF(medidas_A1!D7&gt;0,AVERAGE(medidas_A1!D7:'medidas_A1'!E7),"vazio")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IF(medidas_A1!D8&gt;0,AVERAGE(medidas_A1!D8:'medidas_A1'!E8),"vazio")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IF(medidas_A1!D9&gt;0,AVERAGE(medidas_A1!D9:'medidas_A1'!E9),"vazio")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IF(medidas_A1!D10&gt;0,AVERAGE(medidas_A1!D10:'medidas_A1'!E10),"vazio")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IF(medidas_A1!D11&gt;0,AVERAGE(medidas_A1!D11:'medidas_A1'!E11),"vazio")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IF(medidas_A1!D12&gt;0,AVERAGE(medidas_A1!D12:'medidas_A1'!E12),"vazio")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IF(medidas_A1!D13&gt;0,AVERAGE(medidas_A1!D13:'medidas_A1'!E13),"vazio")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IF(medidas_A1!D14&gt;0,AVERAGE(medidas_A1!D14:'medidas_A1'!E14),"vazio")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IF(medidas_A1!D15&gt;0,AVERAGE(medidas_A1!D15:'medidas_A1'!E15),"vazio")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IF(medidas_A1!D16&gt;0,AVERAGE(medidas_A1!D16:'medidas_A1'!E16),"vazio")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IF(medidas_A1!D17&gt;0,AVERAGE(medidas_A1!D17:'medidas_A1'!E17),"vazio")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IF(medidas_A1!D18&gt;0,AVERAGE(medidas_A1!D18:'medidas_A1'!E18),"vazio")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IF(medidas_A1!D19&gt;0,AVERAGE(medidas_A1!D19:'medidas_A1'!E19),"vazio")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IF(medidas_A1!D20&gt;0,AVERAGE(medidas_A1!D20:'medidas_A1'!E20),"vazio")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IF(medidas_A1!D21&gt;0,AVERAGE(medidas_A1!D21:'medidas_A1'!E21),"vazio")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IF(medidas_A1!D22&gt;0,AVERAGE(medidas_A1!D22:'medidas_A1'!E22),"vazio")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IF(medidas_A1!D23&gt;0,AVERAGE(medidas_A1!D23:'medidas_A1'!E23),"vazio")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IF(medidas_A1!D24&gt;0,AVERAGE(medidas_A1!D24:'medidas_A1'!E24),"vazio")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IF(medidas_A1!D25&gt;0,AVERAGE(medidas_A1!D25:'medidas_A1'!E25),"vazio")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IF(medidas_A1!D26&gt;0,AVERAGE(medidas_A1!D26:'medidas_A1'!E26),"vazio")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IF(medidas_A1!F7&gt;0,AVERAGE(medidas_A1!F7:'medidas_A1'!G7),"vazio")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IF(medidas_A1!F8&gt;0,AVERAGE(medidas_A1!F8:'medidas_A1'!G8),"vazio")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IF(medidas_A1!F9&gt;0,AVERAGE(medidas_A1!F9:'medidas_A1'!G9),"vazio")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IF(medidas_A1!F10&gt;0,AVERAGE(medidas_A1!F10:'medidas_A1'!G10),"vazio")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IF(medidas_A1!F11&gt;0,AVERAGE(medidas_A1!F11:'medidas_A1'!G11),"vazio")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IF(medidas_A1!F12&gt;0,AVERAGE(medidas_A1!F12:'medidas_A1'!G12),"vazio")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IF(medidas_A1!F13&gt;0,AVERAGE(medidas_A1!F13:'medidas_A1'!G13),"vazio")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IF(medidas_A1!F14&gt;0,AVERAGE(medidas_A1!F14:'medidas_A1'!G14),"vazio")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IF(medidas_A1!F15&gt;0,AVERAGE(medidas_A1!F15:'medidas_A1'!G15),"vazio")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IF(medidas_A1!F16&gt;0,AVERAGE(medidas_A1!F16:'medidas_A1'!G16),"vazio")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IF(medidas_A1!F17&gt;0,AVERAGE(medidas_A1!F17:'medidas_A1'!G17),"vazio")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IF(medidas_A1!F18&gt;0,AVERAGE(medidas_A1!F18:'medidas_A1'!G18),"vazio")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IF(medidas_A1!F19&gt;0,AVERAGE(medidas_A1!F19:'medidas_A1'!G19),"vazio")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IF(medidas_A1!F20&gt;0,AVERAGE(medidas_A1!F20:'medidas_A1'!G20),"vazio")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IF(medidas_A1!F21&gt;0,AVERAGE(medidas_A1!F21:'medidas_A1'!G21),"vazio")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IF(medidas_A1!F22&gt;0,AVERAGE(medidas_A1!F22:'medidas_A1'!G22),"vazio")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IF(medidas_A1!F23&gt;0,AVERAGE(medidas_A1!F23:'medidas_A1'!G23),"vazio")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IF(medidas_A1!F24&gt;0,AVERAGE(medidas_A1!F24:'medidas_A1'!G24),"vazio")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IF(medidas_A1!F25&gt;0,AVERAGE(medidas_A1!F25:'medidas_A1'!G25),"vazio")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IF(medidas_A1!F26&gt;0,AVERAGE(medidas_A1!F26:'medidas_A1'!G26),"vazio")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IF(medidas_A1!H7&gt;0,AVERAGE(medidas_A1!H7:'medidas_A1'!I7),"vazio")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IF(medidas_A1!H8&gt;0,AVERAGE(medidas_A1!H8:'medidas_A1'!I8),"vazio")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IF(medidas_A1!H9&gt;0,AVERAGE(medidas_A1!H9:'medidas_A1'!I9),"vazio")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IF(medidas_A1!H10&gt;0,AVERAGE(medidas_A1!H10:'medidas_A1'!I10),"vazio")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IF(medidas_A1!H11&gt;0,AVERAGE(medidas_A1!H11:'medidas_A1'!I11),"vazio")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IF(medidas_A1!H12&gt;0,AVERAGE(medidas_A1!H12:'medidas_A1'!I12),"vazio")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IF(medidas_A1!H13&gt;0,AVERAGE(medidas_A1!H13:'medidas_A1'!I13),"vazio")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IF(medidas_A1!H14&gt;0,AVERAGE(medidas_A1!H14:'medidas_A1'!I14),"vazio")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IF(medidas_A1!H15&gt;0,AVERAGE(medidas_A1!H15:'medidas_A1'!I15),"vazio")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IF(medidas_A1!H16&gt;0,AVERAGE(medidas_A1!H16:'medidas_A1'!I16),"vazio")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IF(medidas_A1!H17&gt;0,AVERAGE(medidas_A1!H17:'medidas_A1'!I17),"vazio")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IF(medidas_A1!H18&gt;0,AVERAGE(medidas_A1!H18:'medidas_A1'!I18),"vazio")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IF(medidas_A1!H19&gt;0,AVERAGE(medidas_A1!H19:'medidas_A1'!I19),"vazio")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IF(medidas_A1!H20&gt;0,AVERAGE(medidas_A1!H20:'medidas_A1'!I20),"vazio")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IF(medidas_A1!H21&gt;0,AVERAGE(medidas_A1!H21:'medidas_A1'!I21),"vazio")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IF(medidas_A1!H22&gt;0,AVERAGE(medidas_A1!H22:'medidas_A1'!I22),"vazio")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IF(medidas_A1!H23&gt;0,AVERAGE(medidas_A1!H23:'medidas_A1'!I23),"vazio")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IF(medidas_A1!H24&gt;0,AVERAGE(medidas_A1!H24:'medidas_A1'!I24),"vazio")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IF(medidas_A1!H25&gt;0,AVERAGE(medidas_A1!H25:'medidas_A1'!I25),"vazio")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IF(medidas_A1!H26&gt;0,AVERAGE(medidas_A1!H26:'medidas_A1'!I26),"vazio")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49:K49"/>
    <mergeCell ref="A93:M93"/>
    <mergeCell ref="H50:I50"/>
    <mergeCell ref="J50:K50"/>
    <mergeCell ref="A70:M70"/>
    <mergeCell ref="H71:K71"/>
    <mergeCell ref="H72:I72"/>
    <mergeCell ref="A233:F233"/>
    <mergeCell ref="A163:F163"/>
    <mergeCell ref="A94:F94"/>
    <mergeCell ref="A117:F117"/>
    <mergeCell ref="A140:F140"/>
    <mergeCell ref="A1:M1"/>
    <mergeCell ref="A2:M2"/>
    <mergeCell ref="A3:M3"/>
    <mergeCell ref="A4:M4"/>
    <mergeCell ref="A210:F210"/>
    <mergeCell ref="H27:K27"/>
    <mergeCell ref="H28:I28"/>
    <mergeCell ref="J28:K28"/>
    <mergeCell ref="A48:M48"/>
    <mergeCell ref="H5:K5"/>
    <mergeCell ref="H6:I6"/>
    <mergeCell ref="J6:K6"/>
    <mergeCell ref="A26:M26"/>
    <mergeCell ref="J72:K72"/>
    <mergeCell ref="A186:M186"/>
    <mergeCell ref="A187:F187"/>
  </mergeCells>
  <phoneticPr fontId="18" type="noConversion"/>
  <hyperlinks>
    <hyperlink ref="A3:F3" location="medidas_sup!A1" display="Supervisor" xr:uid="{00000000-0004-0000-5900-000000000000}"/>
    <hyperlink ref="A3:M3" location="medidas_A1!A1" display="Antropometrista 1" xr:uid="{00000000-0004-0000-5900-000001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Plan90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1.7109375" style="3" customWidth="1"/>
    <col min="4" max="4" width="12" style="3" customWidth="1"/>
    <col min="5" max="5" width="9.85546875" style="3" customWidth="1"/>
    <col min="6" max="6" width="19.285156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61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62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IF(medidas_A2!B7&gt;0,AVERAGE(medidas_A2!B7:'medidas_A2'!C7),"vazio")</f>
        <v>vazio</v>
      </c>
      <c r="C6" s="5" t="str">
        <f>IF(medidas_A2!B7&gt;0,medidas_A2!B7-medidas_A2!C7,"vazio")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IF(medidas_A2!B8&gt;0,AVERAGE(medidas_A2!B8:'medidas_A2'!C8),"vazio")</f>
        <v>vazio</v>
      </c>
      <c r="C7" s="5" t="str">
        <f>IF(medidas_A2!B8&gt;0,medidas_A2!B8-medidas_A2!C8,"vazio")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IF(medidas_A2!B9&gt;0,AVERAGE(medidas_A2!B9:'medidas_A2'!C9),"vazio")</f>
        <v>vazio</v>
      </c>
      <c r="C8" s="5" t="str">
        <f>IF(medidas_A2!B9&gt;0,medidas_A2!B9-medidas_A2!C9,"vazio")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IF(medidas_A2!B10&gt;0,AVERAGE(medidas_A2!B10:'medidas_A2'!C10),"vazio")</f>
        <v>vazio</v>
      </c>
      <c r="C9" s="5" t="str">
        <f>IF(medidas_A2!B10&gt;0,medidas_A2!B10-medidas_A2!C10,"vazio")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IF(medidas_A2!B11&gt;0,AVERAGE(medidas_A2!B11:'medidas_A2'!C11),"vazio")</f>
        <v>vazio</v>
      </c>
      <c r="C10" s="5" t="str">
        <f>IF(medidas_A2!B11&gt;0,medidas_A2!B11-medidas_A2!C11,"vazio")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IF(medidas_A2!B12&gt;0,AVERAGE(medidas_A2!B12:'medidas_A2'!C12),"vazio")</f>
        <v>vazio</v>
      </c>
      <c r="C11" s="5" t="str">
        <f>IF(medidas_A2!B12&gt;0,medidas_A2!B12-medidas_A2!C12,"vazio")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IF(medidas_A2!B13&gt;0,AVERAGE(medidas_A2!B13:'medidas_A2'!C13),"vazio")</f>
        <v>vazio</v>
      </c>
      <c r="C12" s="5" t="str">
        <f>IF(medidas_A2!B13&gt;0,medidas_A2!B13-medidas_A2!C13,"vazio")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IF(medidas_A2!B14&gt;0,AVERAGE(medidas_A2!B14:'medidas_A2'!C14),"vazio")</f>
        <v>vazio</v>
      </c>
      <c r="C13" s="5" t="str">
        <f>IF(medidas_A2!B14&gt;0,medidas_A2!B14-medidas_A2!C14,"vazio")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IF(medidas_A2!B15&gt;0,AVERAGE(medidas_A2!B15:'medidas_A2'!C15),"vazio")</f>
        <v>vazio</v>
      </c>
      <c r="C14" s="5" t="str">
        <f>IF(medidas_A2!B15&gt;0,medidas_A2!B15-medidas_A2!C15,"vazio")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IF(medidas_A2!B16&gt;0,AVERAGE(medidas_A2!B16:'medidas_A2'!C16),"vazio")</f>
        <v>vazio</v>
      </c>
      <c r="C15" s="5" t="str">
        <f>IF(medidas_A2!B16&gt;0,medidas_A2!B16-medidas_A2!C16,"vazio")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IF(medidas_A2!B17&gt;0,AVERAGE(medidas_A2!B17:'medidas_A2'!C17),"vazio")</f>
        <v>vazio</v>
      </c>
      <c r="C16" s="5" t="str">
        <f>IF(medidas_A2!B17&gt;0,medidas_A2!B17-medidas_A2!C17,"vazio")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IF(medidas_A2!B18&gt;0,AVERAGE(medidas_A2!B18:'medidas_A2'!C18),"vazio")</f>
        <v>vazio</v>
      </c>
      <c r="C17" s="5" t="str">
        <f>IF(medidas_A2!B18&gt;0,medidas_A2!B18-medidas_A2!C18,"vazio")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IF(medidas_A2!B19&gt;0,AVERAGE(medidas_A2!B19:'medidas_A2'!C19),"vazio")</f>
        <v>vazio</v>
      </c>
      <c r="C18" s="5" t="str">
        <f>IF(medidas_A2!B19&gt;0,medidas_A2!B19-medidas_A2!C19,"vazio")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IF(medidas_A2!B20&gt;0,AVERAGE(medidas_A2!B20:'medidas_A2'!C20),"vazio")</f>
        <v>vazio</v>
      </c>
      <c r="C19" s="5" t="str">
        <f>IF(medidas_A2!B20&gt;0,medidas_A2!B20-medidas_A2!C20,"vazio")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IF(medidas_A2!B21&gt;0,AVERAGE(medidas_A2!B21:'medidas_A2'!C21),"vazio")</f>
        <v>vazio</v>
      </c>
      <c r="C20" s="5" t="str">
        <f>IF(medidas_A2!B21&gt;0,medidas_A2!B21-medidas_A2!C21,"vazio")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IF(medidas_A2!B22&gt;0,AVERAGE(medidas_A2!B22:'medidas_A2'!C22),"vazio")</f>
        <v>vazio</v>
      </c>
      <c r="C21" s="5" t="str">
        <f>IF(medidas_A2!B22&gt;0,medidas_A2!B22-medidas_A2!C22,"vazio")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IF(medidas_A2!B23&gt;0,AVERAGE(medidas_A2!B23:'medidas_A2'!C23),"vazio")</f>
        <v>vazio</v>
      </c>
      <c r="C22" s="5" t="str">
        <f>IF(medidas_A2!B23&gt;0,medidas_A2!B23-medidas_A2!C23,"vazio")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IF(medidas_A2!B24&gt;0,AVERAGE(medidas_A2!B24:'medidas_A2'!C24),"vazio")</f>
        <v>vazio</v>
      </c>
      <c r="C23" s="5" t="str">
        <f>IF(medidas_A2!B24&gt;0,medidas_A2!B24-medidas_A2!C24,"vazio")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IF(medidas_A2!B25&gt;0,AVERAGE(medidas_A2!B25:'medidas_A2'!C25),"vazio")</f>
        <v>vazio</v>
      </c>
      <c r="C24" s="5" t="str">
        <f>IF(medidas_A2!B25&gt;0,medidas_A2!B25-medidas_A2!C25,"vazio")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IF(medidas_A2!B26&gt;0,AVERAGE(medidas_A2!B26:'medidas_A2'!C26),"vazio")</f>
        <v>vazio</v>
      </c>
      <c r="C25" s="5" t="str">
        <f>IF(medidas_A2!B26&gt;0,medidas_A2!B26-medidas_A2!C26,"vazio")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IF(medidas_A2!D7&gt;0,AVERAGE(medidas_A2!D7:'medidas_A2'!E7),"vazio")</f>
        <v>vazio</v>
      </c>
      <c r="C28" s="5" t="str">
        <f>IF(medidas_A2!D7&gt;0,medidas_A2!D7-medidas_A2!E7,"vazio")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IF(medidas_A2!D8&gt;0,AVERAGE(medidas_A2!D8:'medidas_A2'!E8),"vazio")</f>
        <v>vazio</v>
      </c>
      <c r="C29" s="5" t="str">
        <f>IF(medidas_A2!D8&gt;0,medidas_A2!D8-medidas_A2!E8,"vazio")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IF(medidas_A2!D9&gt;0,AVERAGE(medidas_A2!D9:'medidas_A2'!E9),"vazio")</f>
        <v>vazio</v>
      </c>
      <c r="C30" s="5" t="str">
        <f>IF(medidas_A2!D9&gt;0,medidas_A2!D9-medidas_A2!E9,"vazio")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IF(medidas_A2!D10&gt;0,AVERAGE(medidas_A2!D10:'medidas_A2'!E10),"vazio")</f>
        <v>vazio</v>
      </c>
      <c r="C31" s="5" t="str">
        <f>IF(medidas_A2!D10&gt;0,medidas_A2!D10-medidas_A2!E10,"vazio")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IF(medidas_A2!D11&gt;0,AVERAGE(medidas_A2!D11:'medidas_A2'!E11),"vazio")</f>
        <v>vazio</v>
      </c>
      <c r="C32" s="5" t="str">
        <f>IF(medidas_A2!D11&gt;0,medidas_A2!D11-medidas_A2!E11,"vazio")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IF(medidas_A2!D12&gt;0,AVERAGE(medidas_A2!D12:'medidas_A2'!E12),"vazio")</f>
        <v>vazio</v>
      </c>
      <c r="C33" s="5" t="str">
        <f>IF(medidas_A2!D12&gt;0,medidas_A2!D12-medidas_A2!E12,"vazio")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IF(medidas_A2!D13&gt;0,AVERAGE(medidas_A2!D13:'medidas_A2'!E13),"vazio")</f>
        <v>vazio</v>
      </c>
      <c r="C34" s="5" t="str">
        <f>IF(medidas_A2!D13&gt;0,medidas_A2!D13-medidas_A2!E13,"vazio")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IF(medidas_A2!D14&gt;0,AVERAGE(medidas_A2!D14:'medidas_A2'!E14),"vazio")</f>
        <v>vazio</v>
      </c>
      <c r="C35" s="5" t="str">
        <f>IF(medidas_A2!D14&gt;0,medidas_A2!D14-medidas_A2!E14,"vazio")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IF(medidas_A2!D15&gt;0,AVERAGE(medidas_A2!D15:'medidas_A2'!E15),"vazio")</f>
        <v>vazio</v>
      </c>
      <c r="C36" s="5" t="str">
        <f>IF(medidas_A2!D15&gt;0,medidas_A2!D15-medidas_A2!E15,"vazio")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IF(medidas_A2!D16&gt;0,AVERAGE(medidas_A2!D16:'medidas_A2'!E16),"vazio")</f>
        <v>vazio</v>
      </c>
      <c r="C37" s="5" t="str">
        <f>IF(medidas_A2!D16&gt;0,medidas_A2!D16-medidas_A2!E16,"vazio")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IF(medidas_A2!D17&gt;0,AVERAGE(medidas_A2!D17:'medidas_A2'!E17),"vazio")</f>
        <v>vazio</v>
      </c>
      <c r="C38" s="5" t="str">
        <f>IF(medidas_A2!D17&gt;0,medidas_A2!D17-medidas_A2!E17,"vazio")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IF(medidas_A2!D18&gt;0,AVERAGE(medidas_A2!D18:'medidas_A2'!E18),"vazio")</f>
        <v>vazio</v>
      </c>
      <c r="C39" s="5" t="str">
        <f>IF(medidas_A2!D18&gt;0,medidas_A2!D18-medidas_A2!E18,"vazio")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IF(medidas_A2!D19&gt;0,AVERAGE(medidas_A2!D19:'medidas_A2'!E19),"vazio")</f>
        <v>vazio</v>
      </c>
      <c r="C40" s="5" t="str">
        <f>IF(medidas_A2!D19&gt;0,medidas_A2!D19-medidas_A2!E19,"vazio")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IF(medidas_A2!D20&gt;0,AVERAGE(medidas_A2!D20:'medidas_A2'!E20),"vazio")</f>
        <v>vazio</v>
      </c>
      <c r="C41" s="5" t="str">
        <f>IF(medidas_A2!D20&gt;0,medidas_A2!D20-medidas_A2!E20,"vazio")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IF(medidas_A2!D21&gt;0,AVERAGE(medidas_A2!D21:'medidas_A2'!E21),"vazio")</f>
        <v>vazio</v>
      </c>
      <c r="C42" s="5" t="str">
        <f>IF(medidas_A2!D21&gt;0,medidas_A2!D21-medidas_A2!E21,"vazio")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IF(medidas_A2!D22&gt;0,AVERAGE(medidas_A2!D22:'medidas_A2'!E22),"vazio")</f>
        <v>vazio</v>
      </c>
      <c r="C43" s="5" t="str">
        <f>IF(medidas_A2!D22&gt;0,medidas_A2!D22-medidas_A2!E22,"vazio")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IF(medidas_A2!D23&gt;0,AVERAGE(medidas_A2!D23:'medidas_A2'!E23),"vazio")</f>
        <v>vazio</v>
      </c>
      <c r="C44" s="5" t="str">
        <f>IF(medidas_A2!D23&gt;0,medidas_A2!D23-medidas_A2!E23,"vazio")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IF(medidas_A2!D24&gt;0,AVERAGE(medidas_A2!D24:'medidas_A2'!E24),"vazio")</f>
        <v>vazio</v>
      </c>
      <c r="C45" s="5" t="str">
        <f>IF(medidas_A2!D24&gt;0,medidas_A2!D24-medidas_A2!E24,"vazio")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IF(medidas_A2!D25&gt;0,AVERAGE(medidas_A2!D25:'medidas_A2'!E25),"vazio")</f>
        <v>vazio</v>
      </c>
      <c r="C46" s="5" t="str">
        <f>IF(medidas_A2!D25&gt;0,medidas_A2!D25-medidas_A2!E25,"vazio")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IF(medidas_A2!D26&gt;0,AVERAGE(medidas_A2!D26:'medidas_A2'!E26),"vazio")</f>
        <v>vazio</v>
      </c>
      <c r="C47" s="5" t="str">
        <f>IF(medidas_A2!D26&gt;0,medidas_A2!D26-medidas_A2!E26,"vazio")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IF(medidas_A2!F7&gt;0,AVERAGE(medidas_A2!F7:'medidas_A2'!G7),"vazio")</f>
        <v>vazio</v>
      </c>
      <c r="C50" s="5" t="str">
        <f>IF(medidas_A2!F7&gt;0,medidas_A2!F7-medidas_A2!G7,"vazio")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IF(medidas_A2!F8&gt;0,AVERAGE(medidas_A2!F8:'medidas_A2'!G8),"vazio")</f>
        <v>vazio</v>
      </c>
      <c r="C51" s="5" t="str">
        <f>IF(medidas_A2!F8&gt;0,medidas_A2!F8-medidas_A2!G8,"vazio")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IF(medidas_A2!F9&gt;0,AVERAGE(medidas_A2!F9:'medidas_A2'!G9),"vazio")</f>
        <v>vazio</v>
      </c>
      <c r="C52" s="5" t="str">
        <f>IF(medidas_A2!F9&gt;0,medidas_A2!F9-medidas_A2!G9,"vazio")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IF(medidas_A2!F10&gt;0,AVERAGE(medidas_A2!F10:'medidas_A2'!G10),"vazio")</f>
        <v>vazio</v>
      </c>
      <c r="C53" s="5" t="str">
        <f>IF(medidas_A2!F10&gt;0,medidas_A2!F10-medidas_A2!G10,"vazio")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IF(medidas_A2!F11&gt;0,AVERAGE(medidas_A2!F11:'medidas_A2'!G11),"vazio")</f>
        <v>vazio</v>
      </c>
      <c r="C54" s="5" t="str">
        <f>IF(medidas_A2!F11&gt;0,medidas_A2!F11-medidas_A2!G11,"vazio")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IF(medidas_A2!F12&gt;0,AVERAGE(medidas_A2!F12:'medidas_A2'!G12),"vazio")</f>
        <v>vazio</v>
      </c>
      <c r="C55" s="5" t="str">
        <f>IF(medidas_A2!F12&gt;0,medidas_A2!F12-medidas_A2!G12,"vazio")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IF(medidas_A2!F13&gt;0,AVERAGE(medidas_A2!F13:'medidas_A2'!G13),"vazio")</f>
        <v>vazio</v>
      </c>
      <c r="C56" s="5" t="str">
        <f>IF(medidas_A2!F13&gt;0,medidas_A2!F13-medidas_A2!G13,"vazio")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IF(medidas_A2!F14&gt;0,AVERAGE(medidas_A2!F14:'medidas_A2'!G14),"vazio")</f>
        <v>vazio</v>
      </c>
      <c r="C57" s="5" t="str">
        <f>IF(medidas_A2!F14&gt;0,medidas_A2!F14-medidas_A2!G14,"vazio")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IF(medidas_A2!F15&gt;0,AVERAGE(medidas_A2!F15:'medidas_A2'!G15),"vazio")</f>
        <v>vazio</v>
      </c>
      <c r="C58" s="5" t="str">
        <f>IF(medidas_A2!F15&gt;0,medidas_A2!F15-medidas_A2!G15,"vazio")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IF(medidas_A2!F16&gt;0,AVERAGE(medidas_A2!F16:'medidas_A2'!G16),"vazio")</f>
        <v>vazio</v>
      </c>
      <c r="C59" s="5" t="str">
        <f>IF(medidas_A2!F16&gt;0,medidas_A2!F16-medidas_A2!G16,"vazio")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IF(medidas_A2!F17&gt;0,AVERAGE(medidas_A2!F17:'medidas_A2'!G17),"vazio")</f>
        <v>vazio</v>
      </c>
      <c r="C60" s="5" t="str">
        <f>IF(medidas_A2!F17&gt;0,medidas_A2!F17-medidas_A2!G17,"vazio")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IF(medidas_A2!F18&gt;0,AVERAGE(medidas_A2!F18:'medidas_A2'!G18),"vazio")</f>
        <v>vazio</v>
      </c>
      <c r="C61" s="5" t="str">
        <f>IF(medidas_A2!F18&gt;0,medidas_A2!F18-medidas_A2!G18,"vazio")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IF(medidas_A2!F19&gt;0,AVERAGE(medidas_A2!F19:'medidas_A2'!G19),"vazio")</f>
        <v>vazio</v>
      </c>
      <c r="C62" s="5" t="str">
        <f>IF(medidas_A2!F19&gt;0,medidas_A2!F19-medidas_A2!G19,"vazio")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IF(medidas_A2!F20&gt;0,AVERAGE(medidas_A2!F20:'medidas_A2'!G20),"vazio")</f>
        <v>vazio</v>
      </c>
      <c r="C63" s="5" t="str">
        <f>IF(medidas_A2!F20&gt;0,medidas_A2!F20-medidas_A2!G20,"vazio")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IF(medidas_A2!F21&gt;0,AVERAGE(medidas_A2!F21:'medidas_A2'!G21),"vazio")</f>
        <v>vazio</v>
      </c>
      <c r="C64" s="5" t="str">
        <f>IF(medidas_A2!F21&gt;0,medidas_A2!F21-medidas_A2!G21,"vazio")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IF(medidas_A2!F22&gt;0,AVERAGE(medidas_A2!F22:'medidas_A2'!G22),"vazio")</f>
        <v>vazio</v>
      </c>
      <c r="C65" s="5" t="str">
        <f>IF(medidas_A2!F22&gt;0,medidas_A2!F22-medidas_A2!G22,"vazio")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IF(medidas_A2!F23&gt;0,AVERAGE(medidas_A2!F23:'medidas_A2'!G23),"vazio")</f>
        <v>vazio</v>
      </c>
      <c r="C66" s="5" t="str">
        <f>IF(medidas_A2!F23&gt;0,medidas_A2!F23-medidas_A2!G23,"vazio")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IF(medidas_A2!F24&gt;0,AVERAGE(medidas_A2!F24:'medidas_A2'!G24),"vazio")</f>
        <v>vazio</v>
      </c>
      <c r="C67" s="5" t="str">
        <f>IF(medidas_A2!F24&gt;0,medidas_A2!F24-medidas_A2!G24,"vazio")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IF(medidas_A2!F25&gt;0,AVERAGE(medidas_A2!F25:'medidas_A2'!G25),"vazio")</f>
        <v>vazio</v>
      </c>
      <c r="C68" s="5" t="str">
        <f>IF(medidas_A2!F25&gt;0,medidas_A2!F25-medidas_A2!G25,"vazio")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IF(medidas_A2!F26&gt;0,AVERAGE(medidas_A2!F26:'medidas_A2'!G26),"vazio")</f>
        <v>vazio</v>
      </c>
      <c r="C69" s="5" t="str">
        <f>IF(medidas_A2!F26&gt;0,medidas_A2!F26-medidas_A2!G26,"vazio")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IF(medidas_A2!H7&gt;0,AVERAGE(medidas_A2!H7:'medidas_A2'!I7),"vazio")</f>
        <v>vazio</v>
      </c>
      <c r="C72" s="5" t="str">
        <f>IF(medidas_A2!H7&gt;0,medidas_A2!H7-medidas_A2!I7,"vazio")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IF(medidas_A2!H8&gt;0,AVERAGE(medidas_A2!H8:'medidas_A2'!I8),"vazio")</f>
        <v>vazio</v>
      </c>
      <c r="C73" s="5" t="str">
        <f>IF(medidas_A2!H8&gt;0,medidas_A2!H8-medidas_A2!I8,"vazio")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IF(medidas_A2!H9&gt;0,AVERAGE(medidas_A2!H9:'medidas_A2'!I9),"vazio")</f>
        <v>vazio</v>
      </c>
      <c r="C74" s="5" t="str">
        <f>IF(medidas_A2!H9&gt;0,medidas_A2!H9-medidas_A2!I9,"vazio")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IF(medidas_A2!H10&gt;0,AVERAGE(medidas_A2!H10:'medidas_A2'!I10),"vazio")</f>
        <v>vazio</v>
      </c>
      <c r="C75" s="5" t="str">
        <f>IF(medidas_A2!H10&gt;0,medidas_A2!H10-medidas_A2!I10,"vazio")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IF(medidas_A2!H11&gt;0,AVERAGE(medidas_A2!H11:'medidas_A2'!I11),"vazio")</f>
        <v>vazio</v>
      </c>
      <c r="C76" s="5" t="str">
        <f>IF(medidas_A2!H11&gt;0,medidas_A2!H11-medidas_A2!I11,"vazio")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IF(medidas_A2!H12&gt;0,AVERAGE(medidas_A2!H12:'medidas_A2'!I12),"vazio")</f>
        <v>vazio</v>
      </c>
      <c r="C77" s="5" t="str">
        <f>IF(medidas_A2!H12&gt;0,medidas_A2!H12-medidas_A2!I12,"vazio")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IF(medidas_A2!H13&gt;0,AVERAGE(medidas_A2!H13:'medidas_A2'!I13),"vazio")</f>
        <v>vazio</v>
      </c>
      <c r="C78" s="5" t="str">
        <f>IF(medidas_A2!H13&gt;0,medidas_A2!H13-medidas_A2!I13,"vazio")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IF(medidas_A2!H14&gt;0,AVERAGE(medidas_A2!H14:'medidas_A2'!I14),"vazio")</f>
        <v>vazio</v>
      </c>
      <c r="C79" s="5" t="str">
        <f>IF(medidas_A2!H14&gt;0,medidas_A2!H14-medidas_A2!I14,"vazio")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IF(medidas_A2!H15&gt;0,AVERAGE(medidas_A2!H15:'medidas_A2'!I15),"vazio")</f>
        <v>vazio</v>
      </c>
      <c r="C80" s="5" t="str">
        <f>IF(medidas_A2!H15&gt;0,medidas_A2!H15-medidas_A2!I15,"vazio")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IF(medidas_A2!H16&gt;0,AVERAGE(medidas_A2!H16:'medidas_A2'!I16),"vazio")</f>
        <v>vazio</v>
      </c>
      <c r="C81" s="5" t="str">
        <f>IF(medidas_A2!H16&gt;0,medidas_A2!H16-medidas_A2!I16,"vazio")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IF(medidas_A2!H17&gt;0,AVERAGE(medidas_A2!H17:'medidas_A2'!I17),"vazio")</f>
        <v>vazio</v>
      </c>
      <c r="C82" s="5" t="str">
        <f>IF(medidas_A2!H17&gt;0,medidas_A2!H17-medidas_A2!I17,"vazio")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IF(medidas_A2!H18&gt;0,AVERAGE(medidas_A2!H18:'medidas_A2'!I18),"vazio")</f>
        <v>vazio</v>
      </c>
      <c r="C83" s="5" t="str">
        <f>IF(medidas_A2!H18&gt;0,medidas_A2!H18-medidas_A2!I18,"vazio")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IF(medidas_A2!H19&gt;0,AVERAGE(medidas_A2!H19:'medidas_A2'!I19),"vazio")</f>
        <v>vazio</v>
      </c>
      <c r="C84" s="5" t="str">
        <f>IF(medidas_A2!H19&gt;0,medidas_A2!H19-medidas_A2!I19,"vazio")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IF(medidas_A2!H20&gt;0,AVERAGE(medidas_A2!H20:'medidas_A2'!I20),"vazio")</f>
        <v>vazio</v>
      </c>
      <c r="C85" s="5" t="str">
        <f>IF(medidas_A2!H20&gt;0,medidas_A2!H20-medidas_A2!I20,"vazio")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IF(medidas_A2!H21&gt;0,AVERAGE(medidas_A2!H21:'medidas_A2'!I21),"vazio")</f>
        <v>vazio</v>
      </c>
      <c r="C86" s="5" t="str">
        <f>IF(medidas_A2!H21&gt;0,medidas_A2!H21-medidas_A2!I21,"vazio")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IF(medidas_A2!H22&gt;0,AVERAGE(medidas_A2!H22:'medidas_A2'!I22),"vazio")</f>
        <v>vazio</v>
      </c>
      <c r="C87" s="5" t="str">
        <f>IF(medidas_A2!H22&gt;0,medidas_A2!H22-medidas_A2!I22,"vazio")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IF(medidas_A2!H23&gt;0,AVERAGE(medidas_A2!H23:'medidas_A2'!I23),"vazio")</f>
        <v>vazio</v>
      </c>
      <c r="C88" s="5" t="str">
        <f>IF(medidas_A2!H23&gt;0,medidas_A2!H23-medidas_A2!I23,"vazio")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IF(medidas_A2!H24&gt;0,AVERAGE(medidas_A2!H24:'medidas_A2'!I24),"vazio")</f>
        <v>vazio</v>
      </c>
      <c r="C89" s="5" t="str">
        <f>IF(medidas_A2!H24&gt;0,medidas_A2!H24-medidas_A2!I24,"vazio")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IF(medidas_A2!H25&gt;0,AVERAGE(medidas_A2!H25:'medidas_A2'!I25),"vazio")</f>
        <v>vazio</v>
      </c>
      <c r="C90" s="5" t="str">
        <f>IF(medidas_A2!H25&gt;0,medidas_A2!H25-medidas_A2!I25,"vazio")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IF(medidas_A2!H26&gt;0,AVERAGE(medidas_A2!H26:'medidas_A2'!I26),"vazio")</f>
        <v>vazio</v>
      </c>
      <c r="C91" s="5" t="str">
        <f>IF(medidas_A2!H26&gt;0,medidas_A2!H26-medidas_A2!I26,"vazio")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(medidas_A2!B7+medidas_A2!C7)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SUMXMY2(medidas_A2!B7:'medidas_A2'!B26,medidas_A2!C7:'medidas_A2'!C26)/calculos_sup!A97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(medidas_A2!B8+medidas_A2!C8)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(medidas_A2!B9+medidas_A2!C9)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(medidas_A2!B10+medidas_A2!C10)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(medidas_A2!B11+medidas_A2!C11)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(medidas_A2!B12+medidas_A2!C12)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(medidas_A2!B13+medidas_A2!C13)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(medidas_A2!B14+medidas_A2!C14)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(medidas_A2!B15+medidas_A2!C15)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(medidas_A2!B16+medidas_A2!C16)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(medidas_A2!B17+medidas_A2!C17)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(medidas_A2!B18+medidas_A2!C18)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(medidas_A2!B19+medidas_A2!C19)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(medidas_A2!B20+medidas_A2!C20)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(medidas_A2!B21+medidas_A2!C21)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(medidas_A2!B22+medidas_A2!C22)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(medidas_A2!B23+medidas_A2!C23)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(medidas_A2!B24+medidas_A2!C24)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(medidas_A2!B25+medidas_A2!C25)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(medidas_A1!B26+medidas_A1!C26)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medidas_A2!D7+medidas_A2!E7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SUMXMY2(medidas_A2!D7:'medidas_A2'!D26,medidas_A2!E7:'medidas_A2'!E26)/calculos_sup!A100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medidas_A2!D8+medidas_A2!E8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medidas_A2!D9+medidas_A2!E9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medidas_A2!D10+medidas_A2!E10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medidas_A2!D11+medidas_A2!E11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medidas_A2!D12+medidas_A2!E12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medidas_A2!D13+medidas_A2!E13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medidas_A2!D14+medidas_A2!E14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medidas_A2!D15+medidas_A2!E15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medidas_A2!D16+medidas_A2!E16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medidas_A2!D17+medidas_A2!E17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medidas_A2!D18+medidas_A2!E18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medidas_A2!D19+medidas_A2!E19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medidas_A2!D20+medidas_A2!E20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medidas_A2!D21+medidas_A2!E21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medidas_A2!D22+medidas_A2!E22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medidas_A2!D23+medidas_A2!E23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medidas_A2!D24+medidas_A2!E24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medidas_A2!D25+medidas_A2!E25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medidas_A2!D26+medidas_A2!E26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medidas_A2!F7+medidas_A2!G7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SUMXMY2(medidas_A2!F7:'medidas_A2'!F26,medidas_A2!G7:'medidas_A2'!G26)/calculos_sup!A103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medidas_A2!F8+medidas_A2!G8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medidas_A2!F9+medidas_A2!G9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medidas_A2!F10+medidas_A2!G10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medidas_A2!F11+medidas_A2!G11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medidas_A2!F12+medidas_A2!G12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medidas_A2!F13+medidas_A2!G13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medidas_A2!F14+medidas_A2!G14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medidas_A2!F15+medidas_A2!G15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medidas_A2!F16+medidas_A2!G16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medidas_A2!F17+medidas_A2!G17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medidas_A2!F18+medidas_A2!G18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medidas_A2!F19+medidas_A2!G19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medidas_A2!F20+medidas_A2!G20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medidas_A2!F21+medidas_A2!G21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medidas_A2!F22+medidas_A2!G22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medidas_A2!F23+medidas_A2!G23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medidas_A2!F24+medidas_A2!G24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medidas_A2!F25+medidas_A2!G25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medidas_A2!F26+medidas_A2!G26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medidas_A2!H7+medidas_A2!G7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SUMXMY2(medidas_A2!H7:'medidas_A2'!H26,medidas_A2!I7:'medidas_A2'!I26)/calculos_sup!A106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medidas_A2!H8+medidas_A2!G8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medidas_A2!H9+medidas_A2!G9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medidas_A2!H10+medidas_A2!G10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medidas_A2!H11+medidas_A2!G11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medidas_A2!H12+medidas_A2!G12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medidas_A2!H13+medidas_A2!G13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medidas_A2!H14+medidas_A2!G14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medidas_A2!H15+medidas_A2!G15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medidas_A2!H16+medidas_A2!G16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medidas_A2!H17+medidas_A2!G17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medidas_A2!H18+medidas_A2!G18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medidas_A2!H19+medidas_A2!G19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medidas_A2!H20+medidas_A2!G20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medidas_A2!H21+medidas_A2!G21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medidas_A2!H22+medidas_A2!G22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medidas_A2!H23+medidas_A2!G23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medidas_A2!H24+medidas_A2!G24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medidas_A2!H25+medidas_A2!G25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medidas_A2!H26+medidas_A2!G26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IF(medidas_A2!B7&gt;0,AVERAGE(medidas_A2!B7:'medidas_A2'!C7),"vazio")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IF(medidas_A2!B8&gt;0,AVERAGE(medidas_A2!B8:'medidas_A2'!C8),"vazio")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IF(medidas_A2!B9&gt;0,AVERAGE(medidas_A2!B9:'medidas_A2'!C9),"vazio")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IF(medidas_A2!B10&gt;0,AVERAGE(medidas_A2!B10:'medidas_A2'!C10),"vazio")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IF(medidas_A2!B11&gt;0,AVERAGE(medidas_A2!B11:'medidas_A2'!C11),"vazio")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IF(medidas_A2!B12&gt;0,AVERAGE(medidas_A2!B12:'medidas_A2'!C12),"vazio")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IF(medidas_A2!B13&gt;0,AVERAGE(medidas_A2!B13:'medidas_A2'!C13),"vazio")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IF(medidas_A2!B14&gt;0,AVERAGE(medidas_A2!B14:'medidas_A2'!C14),"vazio")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IF(medidas_A2!B15&gt;0,AVERAGE(medidas_A2!B15:'medidas_A2'!C15),"vazio")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IF(medidas_A2!B16&gt;0,AVERAGE(medidas_A2!B16:'medidas_A2'!C16),"vazio")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IF(medidas_A2!B17&gt;0,AVERAGE(medidas_A2!B17:'medidas_A2'!C17),"vazio")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IF(medidas_A2!B18&gt;0,AVERAGE(medidas_A2!B18:'medidas_A2'!C18),"vazio")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IF(medidas_A2!B19&gt;0,AVERAGE(medidas_A2!B19:'medidas_A2'!C19),"vazio")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IF(medidas_A2!B20&gt;0,AVERAGE(medidas_A2!B20:'medidas_A2'!C20),"vazio")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IF(medidas_A2!B21&gt;0,AVERAGE(medidas_A2!B21:'medidas_A2'!C21),"vazio")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IF(medidas_A2!B22&gt;0,AVERAGE(medidas_A2!B22:'medidas_A2'!C22),"vazio")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IF(medidas_A2!B23&gt;0,AVERAGE(medidas_A2!B23:'medidas_A2'!C23),"vazio")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IF(medidas_A2!B24&gt;0,AVERAGE(medidas_A2!B24:'medidas_A2'!C24),"vazio")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IF(medidas_A2!B25&gt;0,AVERAGE(medidas_A2!B25:'medidas_A2'!C25),"vazio")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IF(medidas_A2!B26&gt;0,AVERAGE(medidas_A2!B26:'medidas_A2'!C26),"vazio")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IF(medidas_A2!D7&gt;0,AVERAGE(medidas_A2!D7:'medidas_A2'!E7),"vazio")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IF(medidas_A2!D8&gt;0,AVERAGE(medidas_A2!D8:'medidas_A2'!E8),"vazio")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IF(medidas_A2!D9&gt;0,AVERAGE(medidas_A2!D9:'medidas_A2'!E9),"vazio")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IF(medidas_A2!D10&gt;0,AVERAGE(medidas_A2!D10:'medidas_A2'!E10),"vazio")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IF(medidas_A2!D11&gt;0,AVERAGE(medidas_A2!D11:'medidas_A2'!E11),"vazio")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IF(medidas_A2!D12&gt;0,AVERAGE(medidas_A2!D12:'medidas_A2'!E12),"vazio")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IF(medidas_A2!D13&gt;0,AVERAGE(medidas_A2!D13:'medidas_A2'!E13),"vazio")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IF(medidas_A2!D14&gt;0,AVERAGE(medidas_A2!D14:'medidas_A2'!E14),"vazio")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IF(medidas_A2!D15&gt;0,AVERAGE(medidas_A2!D15:'medidas_A2'!E15),"vazio")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IF(medidas_A2!D16&gt;0,AVERAGE(medidas_A2!D16:'medidas_A2'!E16),"vazio")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IF(medidas_A2!D17&gt;0,AVERAGE(medidas_A2!D17:'medidas_A2'!E17),"vazio")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IF(medidas_A2!D18&gt;0,AVERAGE(medidas_A2!D18:'medidas_A2'!E18),"vazio")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IF(medidas_A2!D19&gt;0,AVERAGE(medidas_A2!D19:'medidas_A2'!E19),"vazio")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IF(medidas_A2!D20&gt;0,AVERAGE(medidas_A2!D20:'medidas_A2'!E20),"vazio")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IF(medidas_A2!D21&gt;0,AVERAGE(medidas_A2!D21:'medidas_A2'!E21),"vazio")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IF(medidas_A2!D22&gt;0,AVERAGE(medidas_A2!D22:'medidas_A2'!E22),"vazio")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IF(medidas_A2!D23&gt;0,AVERAGE(medidas_A2!D23:'medidas_A2'!E23),"vazio")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IF(medidas_A2!D24&gt;0,AVERAGE(medidas_A2!D24:'medidas_A2'!E24),"vazio")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IF(medidas_A2!D25&gt;0,AVERAGE(medidas_A2!D25:'medidas_A2'!E25),"vazio")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IF(medidas_A2!D26&gt;0,AVERAGE(medidas_A2!D26:'medidas_A2'!E26),"vazio")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IF(medidas_A2!F7&gt;0,AVERAGE(medidas_A2!F7:'medidas_A2'!G7),"vazio")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IF(medidas_A2!F8&gt;0,AVERAGE(medidas_A2!F8:'medidas_A2'!G8),"vazio")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IF(medidas_A2!F9&gt;0,AVERAGE(medidas_A2!F9:'medidas_A2'!G9),"vazio")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IF(medidas_A2!F10&gt;0,AVERAGE(medidas_A2!F10:'medidas_A2'!G10),"vazio")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IF(medidas_A2!F11&gt;0,AVERAGE(medidas_A2!F11:'medidas_A2'!G11),"vazio")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IF(medidas_A2!F12&gt;0,AVERAGE(medidas_A2!F12:'medidas_A2'!G12),"vazio")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IF(medidas_A2!F13&gt;0,AVERAGE(medidas_A2!F13:'medidas_A2'!G13),"vazio")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IF(medidas_A2!F14&gt;0,AVERAGE(medidas_A2!F14:'medidas_A2'!G14),"vazio")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IF(medidas_A2!F15&gt;0,AVERAGE(medidas_A2!F15:'medidas_A2'!G15),"vazio")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IF(medidas_A2!F16&gt;0,AVERAGE(medidas_A2!F16:'medidas_A2'!G16),"vazio")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IF(medidas_A2!F17&gt;0,AVERAGE(medidas_A2!F17:'medidas_A2'!G17),"vazio")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IF(medidas_A2!F18&gt;0,AVERAGE(medidas_A2!F18:'medidas_A2'!G18),"vazio")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IF(medidas_A2!F19&gt;0,AVERAGE(medidas_A2!F19:'medidas_A2'!G19),"vazio")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IF(medidas_A2!F20&gt;0,AVERAGE(medidas_A2!F20:'medidas_A2'!G20),"vazio")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IF(medidas_A2!F21&gt;0,AVERAGE(medidas_A2!F21:'medidas_A2'!G21),"vazio")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IF(medidas_A2!F22&gt;0,AVERAGE(medidas_A2!F22:'medidas_A2'!G22),"vazio")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IF(medidas_A2!F23&gt;0,AVERAGE(medidas_A2!F23:'medidas_A2'!G23),"vazio")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IF(medidas_A2!F24&gt;0,AVERAGE(medidas_A2!F24:'medidas_A2'!G24),"vazio")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IF(medidas_A2!F25&gt;0,AVERAGE(medidas_A2!F25:'medidas_A2'!G25),"vazio")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IF(medidas_A2!F26&gt;0,AVERAGE(medidas_A2!F26:'medidas_A2'!G26),"vazio")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IF(medidas_A2!H7&gt;0,AVERAGE(medidas_A2!H7:'medidas_A2'!I7),"vazio")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IF(medidas_A2!H8&gt;0,AVERAGE(medidas_A2!H8:'medidas_A2'!I8),"vazio")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IF(medidas_A2!H9&gt;0,AVERAGE(medidas_A2!H9:'medidas_A2'!I9),"vazio")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IF(medidas_A2!H10&gt;0,AVERAGE(medidas_A2!H10:'medidas_A2'!I10),"vazio")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IF(medidas_A2!H11&gt;0,AVERAGE(medidas_A2!H11:'medidas_A2'!I11),"vazio")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IF(medidas_A2!H12&gt;0,AVERAGE(medidas_A2!H12:'medidas_A2'!I12),"vazio")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IF(medidas_A2!H13&gt;0,AVERAGE(medidas_A2!H13:'medidas_A2'!I13),"vazio")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IF(medidas_A2!H14&gt;0,AVERAGE(medidas_A2!H14:'medidas_A2'!I14),"vazio")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IF(medidas_A2!H15&gt;0,AVERAGE(medidas_A2!H15:'medidas_A2'!I15),"vazio")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IF(medidas_A2!H16&gt;0,AVERAGE(medidas_A2!H16:'medidas_A2'!I16),"vazio")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IF(medidas_A2!H17&gt;0,AVERAGE(medidas_A2!H17:'medidas_A2'!I17),"vazio")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IF(medidas_A2!H18&gt;0,AVERAGE(medidas_A2!H18:'medidas_A2'!I18),"vazio")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IF(medidas_A2!H19&gt;0,AVERAGE(medidas_A2!H19:'medidas_A2'!I19),"vazio")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IF(medidas_A2!H20&gt;0,AVERAGE(medidas_A2!H20:'medidas_A2'!I20),"vazio")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IF(medidas_A2!H21&gt;0,AVERAGE(medidas_A2!H21:'medidas_A2'!I21),"vazio")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IF(medidas_A2!H22&gt;0,AVERAGE(medidas_A2!H22:'medidas_A2'!I22),"vazio")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IF(medidas_A2!H23&gt;0,AVERAGE(medidas_A2!H23:'medidas_A2'!I23),"vazio")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IF(medidas_A2!H24&gt;0,AVERAGE(medidas_A2!H24:'medidas_A2'!I24),"vazio")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IF(medidas_A2!H25&gt;0,AVERAGE(medidas_A2!H25:'medidas_A2'!I25),"vazio")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IF(medidas_A2!H26&gt;0,AVERAGE(medidas_A2!H26:'medidas_A2'!I26),"vazio")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H49:K49"/>
    <mergeCell ref="A256:F256"/>
    <mergeCell ref="H50:I50"/>
    <mergeCell ref="J50:K50"/>
    <mergeCell ref="A70:M70"/>
    <mergeCell ref="H71:K71"/>
    <mergeCell ref="H72:I72"/>
    <mergeCell ref="J72:K72"/>
    <mergeCell ref="A186:M186"/>
    <mergeCell ref="A163:F163"/>
    <mergeCell ref="A93:M93"/>
    <mergeCell ref="A94:F94"/>
    <mergeCell ref="A117:F117"/>
    <mergeCell ref="A140:F140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H28:I28"/>
    <mergeCell ref="J28:K28"/>
    <mergeCell ref="A48:M48"/>
    <mergeCell ref="A26:M26"/>
    <mergeCell ref="H27:K27"/>
  </mergeCells>
  <phoneticPr fontId="18" type="noConversion"/>
  <hyperlinks>
    <hyperlink ref="A3:F3" location="medidas_sup!A1" display="Supervisor" xr:uid="{00000000-0004-0000-5A00-000000000000}"/>
    <hyperlink ref="A3:M3" location="medidas_A2!A1" display="Antropometrista 2" xr:uid="{00000000-0004-0000-5A00-000001000000}"/>
  </hyperlinks>
  <pageMargins left="0.511811024" right="0.511811024" top="0.78740157499999996" bottom="0.78740157499999996" header="0.31496062000000002" footer="0.3149606200000000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Plan91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1.7109375" style="3" customWidth="1"/>
    <col min="4" max="4" width="13" style="3" customWidth="1"/>
    <col min="5" max="5" width="9.140625" style="3"/>
    <col min="6" max="6" width="18.57031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63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64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IF(medidas_a3!B7&gt;0,AVERAGE(medidas_a3!B7:'medidas_a3'!C7),"vazio")</f>
        <v>vazio</v>
      </c>
      <c r="C6" s="5" t="str">
        <f>IF(medidas_a3!B7&gt;0,medidas_a3!B7-medidas_a3!C7,"vazio")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IF(medidas_a3!B8&gt;0,AVERAGE(medidas_a3!B8:'medidas_a3'!C8),"vazio")</f>
        <v>vazio</v>
      </c>
      <c r="C7" s="5" t="str">
        <f>IF(medidas_a3!B8&gt;0,medidas_a3!B8-medidas_a3!C8,"vazio")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IF(medidas_a3!B9&gt;0,AVERAGE(medidas_a3!B9:'medidas_a3'!C9),"vazio")</f>
        <v>vazio</v>
      </c>
      <c r="C8" s="5" t="str">
        <f>IF(medidas_a3!B9&gt;0,medidas_a3!B9-medidas_a3!C9,"vazio")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IF(medidas_a3!B10&gt;0,AVERAGE(medidas_a3!B10:'medidas_a3'!C10),"vazio")</f>
        <v>vazio</v>
      </c>
      <c r="C9" s="5" t="str">
        <f>IF(medidas_a3!B10&gt;0,medidas_a3!B10-medidas_a3!C10,"vazio")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IF(medidas_a3!B11&gt;0,AVERAGE(medidas_a3!B11:'medidas_a3'!C11),"vazio")</f>
        <v>vazio</v>
      </c>
      <c r="C10" s="5" t="str">
        <f>IF(medidas_a3!B11&gt;0,medidas_a3!B11-medidas_a3!C11,"vazio")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IF(medidas_a3!B12&gt;0,AVERAGE(medidas_a3!B12:'medidas_a3'!C12),"vazio")</f>
        <v>vazio</v>
      </c>
      <c r="C11" s="5" t="str">
        <f>IF(medidas_a3!B12&gt;0,medidas_a3!B12-medidas_a3!C12,"vazio")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IF(medidas_a3!B13&gt;0,AVERAGE(medidas_a3!B13:'medidas_a3'!C13),"vazio")</f>
        <v>vazio</v>
      </c>
      <c r="C12" s="5" t="str">
        <f>IF(medidas_a3!B13&gt;0,medidas_a3!B13-medidas_a3!C13,"vazio")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IF(medidas_a3!B14&gt;0,AVERAGE(medidas_a3!B14:'medidas_a3'!C14),"vazio")</f>
        <v>vazio</v>
      </c>
      <c r="C13" s="5" t="str">
        <f>IF(medidas_a3!B14&gt;0,medidas_a3!B14-medidas_a3!C14,"vazio")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IF(medidas_a3!B15&gt;0,AVERAGE(medidas_a3!B15:'medidas_a3'!C15),"vazio")</f>
        <v>vazio</v>
      </c>
      <c r="C14" s="5" t="str">
        <f>IF(medidas_a3!B15&gt;0,medidas_a3!B15-medidas_a3!C15,"vazio")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IF(medidas_a3!B16&gt;0,AVERAGE(medidas_a3!B16:'medidas_a3'!C16),"vazio")</f>
        <v>vazio</v>
      </c>
      <c r="C15" s="5" t="str">
        <f>IF(medidas_a3!B16&gt;0,medidas_a3!B16-medidas_a3!C16,"vazio")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IF(medidas_a3!B17&gt;0,AVERAGE(medidas_a3!B17:'medidas_a3'!C17),"vazio")</f>
        <v>vazio</v>
      </c>
      <c r="C16" s="5" t="str">
        <f>IF(medidas_a3!B17&gt;0,medidas_a3!B17-medidas_a3!C17,"vazio")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IF(medidas_a3!B18&gt;0,AVERAGE(medidas_a3!B18:'medidas_a3'!C18),"vazio")</f>
        <v>vazio</v>
      </c>
      <c r="C17" s="5" t="str">
        <f>IF(medidas_a3!B18&gt;0,medidas_a3!B18-medidas_a3!C18,"vazio")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IF(medidas_a3!B19&gt;0,AVERAGE(medidas_a3!B19:'medidas_a3'!C19),"vazio")</f>
        <v>vazio</v>
      </c>
      <c r="C18" s="5" t="str">
        <f>IF(medidas_a3!B19&gt;0,medidas_a3!B19-medidas_a3!C19,"vazio")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IF(medidas_a3!B20&gt;0,AVERAGE(medidas_a3!B20:'medidas_a3'!C20),"vazio")</f>
        <v>vazio</v>
      </c>
      <c r="C19" s="5" t="str">
        <f>IF(medidas_a3!B20&gt;0,medidas_a3!B20-medidas_a3!C20,"vazio")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IF(medidas_a3!B21&gt;0,AVERAGE(medidas_a3!B21:'medidas_a3'!C21),"vazio")</f>
        <v>vazio</v>
      </c>
      <c r="C20" s="5" t="str">
        <f>IF(medidas_a3!B21&gt;0,medidas_a3!B21-medidas_a3!C21,"vazio")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IF(medidas_a3!B22&gt;0,AVERAGE(medidas_a3!B22:'medidas_a3'!C22),"vazio")</f>
        <v>vazio</v>
      </c>
      <c r="C21" s="5" t="str">
        <f>IF(medidas_a3!B22&gt;0,medidas_a3!B22-medidas_a3!C22,"vazio")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IF(medidas_a3!B23&gt;0,AVERAGE(medidas_a3!B23:'medidas_a3'!C23),"vazio")</f>
        <v>vazio</v>
      </c>
      <c r="C22" s="5" t="str">
        <f>IF(medidas_a3!B23&gt;0,medidas_a3!B23-medidas_a3!C23,"vazio")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IF(medidas_a3!B24&gt;0,AVERAGE(medidas_a3!B24:'medidas_a3'!C24),"vazio")</f>
        <v>vazio</v>
      </c>
      <c r="C23" s="5" t="str">
        <f>IF(medidas_a3!B24&gt;0,medidas_a3!B24-medidas_a3!C24,"vazio")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IF(medidas_a3!B25&gt;0,AVERAGE(medidas_a3!B25:'medidas_a3'!C25),"vazio")</f>
        <v>vazio</v>
      </c>
      <c r="C24" s="5" t="str">
        <f>IF(medidas_a3!B25&gt;0,medidas_a3!B25-medidas_a3!C25,"vazio")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IF(medidas_a3!B26&gt;0,AVERAGE(medidas_a3!B26:'medidas_a3'!C26),"vazio")</f>
        <v>vazio</v>
      </c>
      <c r="C25" s="5" t="str">
        <f>IF(medidas_a3!B26&gt;0,medidas_a3!B26-medidas_a3!C26,"vazio")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IF(medidas_a3!D7&gt;0,AVERAGE(medidas_a3!D7:'medidas_a3'!E7),"vazio")</f>
        <v>vazio</v>
      </c>
      <c r="C28" s="5" t="str">
        <f>IF(medidas_a3!D7&gt;0,medidas_a3!D7-medidas_a3!E7,"vazio")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IF(medidas_a3!D8&gt;0,AVERAGE(medidas_a3!D8:'medidas_a3'!E8),"vazio")</f>
        <v>vazio</v>
      </c>
      <c r="C29" s="5" t="str">
        <f>IF(medidas_a3!D8&gt;0,medidas_a3!D8-medidas_a3!E8,"vazio")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IF(medidas_a3!D9&gt;0,AVERAGE(medidas_a3!D9:'medidas_a3'!E9),"vazio")</f>
        <v>vazio</v>
      </c>
      <c r="C30" s="5" t="str">
        <f>IF(medidas_a3!D9&gt;0,medidas_a3!D9-medidas_a3!E9,"vazio")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IF(medidas_a3!D10&gt;0,AVERAGE(medidas_a3!D10:'medidas_a3'!E10),"vazio")</f>
        <v>vazio</v>
      </c>
      <c r="C31" s="5" t="str">
        <f>IF(medidas_a3!D10&gt;0,medidas_a3!D10-medidas_a3!E10,"vazio")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IF(medidas_a3!D11&gt;0,AVERAGE(medidas_a3!D11:'medidas_a3'!E11),"vazio")</f>
        <v>vazio</v>
      </c>
      <c r="C32" s="5" t="str">
        <f>IF(medidas_a3!D11&gt;0,medidas_a3!D11-medidas_a3!E11,"vazio")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IF(medidas_a3!D12&gt;0,AVERAGE(medidas_a3!D12:'medidas_a3'!E12),"vazio")</f>
        <v>vazio</v>
      </c>
      <c r="C33" s="5" t="str">
        <f>IF(medidas_a3!D12&gt;0,medidas_a3!D12-medidas_a3!E12,"vazio")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IF(medidas_a3!D13&gt;0,AVERAGE(medidas_a3!D13:'medidas_a3'!E13),"vazio")</f>
        <v>vazio</v>
      </c>
      <c r="C34" s="5" t="str">
        <f>IF(medidas_a3!D13&gt;0,medidas_a3!D13-medidas_a3!E13,"vazio")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IF(medidas_a3!D14&gt;0,AVERAGE(medidas_a3!D14:'medidas_a3'!E14),"vazio")</f>
        <v>vazio</v>
      </c>
      <c r="C35" s="5" t="str">
        <f>IF(medidas_a3!D14&gt;0,medidas_a3!D14-medidas_a3!E14,"vazio")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IF(medidas_a3!D15&gt;0,AVERAGE(medidas_a3!D15:'medidas_a3'!E15),"vazio")</f>
        <v>vazio</v>
      </c>
      <c r="C36" s="5" t="str">
        <f>IF(medidas_a3!D15&gt;0,medidas_a3!D15-medidas_a3!E15,"vazio")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IF(medidas_a3!D16&gt;0,AVERAGE(medidas_a3!D16:'medidas_a3'!E16),"vazio")</f>
        <v>vazio</v>
      </c>
      <c r="C37" s="5" t="str">
        <f>IF(medidas_a3!D16&gt;0,medidas_a3!D16-medidas_a3!E16,"vazio")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IF(medidas_a3!D17&gt;0,AVERAGE(medidas_a3!D17:'medidas_a3'!E17),"vazio")</f>
        <v>vazio</v>
      </c>
      <c r="C38" s="5" t="str">
        <f>IF(medidas_a3!D17&gt;0,medidas_a3!D17-medidas_a3!E17,"vazio")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IF(medidas_a3!D18&gt;0,AVERAGE(medidas_a3!D18:'medidas_a3'!E18),"vazio")</f>
        <v>vazio</v>
      </c>
      <c r="C39" s="5" t="str">
        <f>IF(medidas_a3!D18&gt;0,medidas_a3!D18-medidas_a3!E18,"vazio")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IF(medidas_a3!D19&gt;0,AVERAGE(medidas_a3!D19:'medidas_a3'!E19),"vazio")</f>
        <v>vazio</v>
      </c>
      <c r="C40" s="5" t="str">
        <f>IF(medidas_a3!D19&gt;0,medidas_a3!D19-medidas_a3!E19,"vazio")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IF(medidas_a3!D20&gt;0,AVERAGE(medidas_a3!D20:'medidas_a3'!E20),"vazio")</f>
        <v>vazio</v>
      </c>
      <c r="C41" s="5" t="str">
        <f>IF(medidas_a3!D20&gt;0,medidas_a3!D20-medidas_a3!E20,"vazio")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IF(medidas_a3!D21&gt;0,AVERAGE(medidas_a3!D21:'medidas_a3'!E21),"vazio")</f>
        <v>vazio</v>
      </c>
      <c r="C42" s="5" t="str">
        <f>IF(medidas_a3!D21&gt;0,medidas_a3!D21-medidas_a3!E21,"vazio")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IF(medidas_a3!D22&gt;0,AVERAGE(medidas_a3!D22:'medidas_a3'!E22),"vazio")</f>
        <v>vazio</v>
      </c>
      <c r="C43" s="5" t="str">
        <f>IF(medidas_a3!D22&gt;0,medidas_a3!D22-medidas_a3!E22,"vazio")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IF(medidas_a3!D23&gt;0,AVERAGE(medidas_a3!D23:'medidas_a3'!E23),"vazio")</f>
        <v>vazio</v>
      </c>
      <c r="C44" s="5" t="str">
        <f>IF(medidas_a3!D23&gt;0,medidas_a3!D23-medidas_a3!E23,"vazio")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IF(medidas_a3!D24&gt;0,AVERAGE(medidas_a3!D24:'medidas_a3'!E24),"vazio")</f>
        <v>vazio</v>
      </c>
      <c r="C45" s="5" t="str">
        <f>IF(medidas_a3!D24&gt;0,medidas_a3!D24-medidas_a3!E24,"vazio")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IF(medidas_a3!D25&gt;0,AVERAGE(medidas_a3!D25:'medidas_a3'!E25),"vazio")</f>
        <v>vazio</v>
      </c>
      <c r="C46" s="5" t="str">
        <f>IF(medidas_a3!D25&gt;0,medidas_a3!D25-medidas_a3!E25,"vazio")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IF(medidas_a3!D26&gt;0,AVERAGE(medidas_a3!D26:'medidas_a3'!E26),"vazio")</f>
        <v>vazio</v>
      </c>
      <c r="C47" s="5" t="str">
        <f>IF(medidas_a3!D26&gt;0,medidas_a3!D26-medidas_a3!E26,"vazio")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IF(medidas_a3!F7&gt;0,AVERAGE(medidas_a3!F7:'medidas_a3'!G7),"vazio")</f>
        <v>vazio</v>
      </c>
      <c r="C50" s="5" t="str">
        <f>IF(medidas_a3!F7&gt;0,medidas_a3!F7-medidas_a3!G7,"vazio")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IF(medidas_a3!F8&gt;0,AVERAGE(medidas_a3!F8:'medidas_a3'!G8),"vazio")</f>
        <v>vazio</v>
      </c>
      <c r="C51" s="5" t="str">
        <f>IF(medidas_a3!F8&gt;0,medidas_a3!F8-medidas_a3!G8,"vazio")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IF(medidas_a3!F9&gt;0,AVERAGE(medidas_a3!F9:'medidas_a3'!G9),"vazio")</f>
        <v>vazio</v>
      </c>
      <c r="C52" s="5" t="str">
        <f>IF(medidas_a3!F9&gt;0,medidas_a3!F9-medidas_a3!G9,"vazio")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IF(medidas_a3!F10&gt;0,AVERAGE(medidas_a3!F10:'medidas_a3'!G10),"vazio")</f>
        <v>vazio</v>
      </c>
      <c r="C53" s="5" t="str">
        <f>IF(medidas_a3!F10&gt;0,medidas_a3!F10-medidas_a3!G10,"vazio")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IF(medidas_a3!F11&gt;0,AVERAGE(medidas_a3!F11:'medidas_a3'!G11),"vazio")</f>
        <v>vazio</v>
      </c>
      <c r="C54" s="5" t="str">
        <f>IF(medidas_a3!F11&gt;0,medidas_a3!F11-medidas_a3!G11,"vazio")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IF(medidas_a3!F12&gt;0,AVERAGE(medidas_a3!F12:'medidas_a3'!G12),"vazio")</f>
        <v>vazio</v>
      </c>
      <c r="C55" s="5" t="str">
        <f>IF(medidas_a3!F12&gt;0,medidas_a3!F12-medidas_a3!G12,"vazio")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IF(medidas_a3!F13&gt;0,AVERAGE(medidas_a3!F13:'medidas_a3'!G13),"vazio")</f>
        <v>vazio</v>
      </c>
      <c r="C56" s="5" t="str">
        <f>IF(medidas_a3!F13&gt;0,medidas_a3!F13-medidas_a3!G13,"vazio")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IF(medidas_a3!F14&gt;0,AVERAGE(medidas_a3!F14:'medidas_a3'!G14),"vazio")</f>
        <v>vazio</v>
      </c>
      <c r="C57" s="5" t="str">
        <f>IF(medidas_a3!F14&gt;0,medidas_a3!F14-medidas_a3!G14,"vazio")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IF(medidas_a3!F15&gt;0,AVERAGE(medidas_a3!F15:'medidas_a3'!G15),"vazio")</f>
        <v>vazio</v>
      </c>
      <c r="C58" s="5" t="str">
        <f>IF(medidas_a3!F15&gt;0,medidas_a3!F15-medidas_a3!G15,"vazio")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IF(medidas_a3!F16&gt;0,AVERAGE(medidas_a3!F16:'medidas_a3'!G16),"vazio")</f>
        <v>vazio</v>
      </c>
      <c r="C59" s="5" t="str">
        <f>IF(medidas_a3!F16&gt;0,medidas_a3!F16-medidas_a3!G16,"vazio")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IF(medidas_a3!F17&gt;0,AVERAGE(medidas_a3!F17:'medidas_a3'!G17),"vazio")</f>
        <v>vazio</v>
      </c>
      <c r="C60" s="5" t="str">
        <f>IF(medidas_a3!F17&gt;0,medidas_a3!F17-medidas_a3!G17,"vazio")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IF(medidas_a3!F18&gt;0,AVERAGE(medidas_a3!F18:'medidas_a3'!G18),"vazio")</f>
        <v>vazio</v>
      </c>
      <c r="C61" s="5" t="str">
        <f>IF(medidas_a3!F18&gt;0,medidas_a3!F18-medidas_a3!G18,"vazio")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IF(medidas_a3!F19&gt;0,AVERAGE(medidas_a3!F19:'medidas_a3'!G19),"vazio")</f>
        <v>vazio</v>
      </c>
      <c r="C62" s="5" t="str">
        <f>IF(medidas_a3!F19&gt;0,medidas_a3!F19-medidas_a3!G19,"vazio")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IF(medidas_a3!F20&gt;0,AVERAGE(medidas_a3!F20:'medidas_a3'!G20),"vazio")</f>
        <v>vazio</v>
      </c>
      <c r="C63" s="5" t="str">
        <f>IF(medidas_a3!F20&gt;0,medidas_a3!F20-medidas_a3!G20,"vazio")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IF(medidas_a3!F21&gt;0,AVERAGE(medidas_a3!F21:'medidas_a3'!G21),"vazio")</f>
        <v>vazio</v>
      </c>
      <c r="C64" s="5" t="str">
        <f>IF(medidas_a3!F21&gt;0,medidas_a3!F21-medidas_a3!G21,"vazio")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IF(medidas_a3!F22&gt;0,AVERAGE(medidas_a3!F22:'medidas_a3'!G22),"vazio")</f>
        <v>vazio</v>
      </c>
      <c r="C65" s="5" t="str">
        <f>IF(medidas_a3!F22&gt;0,medidas_a3!F22-medidas_a3!G22,"vazio")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IF(medidas_a3!F23&gt;0,AVERAGE(medidas_a3!F23:'medidas_a3'!G23),"vazio")</f>
        <v>vazio</v>
      </c>
      <c r="C66" s="5" t="str">
        <f>IF(medidas_a3!F23&gt;0,medidas_a3!F23-medidas_a3!G23,"vazio")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IF(medidas_a3!F24&gt;0,AVERAGE(medidas_a3!F24:'medidas_a3'!G24),"vazio")</f>
        <v>vazio</v>
      </c>
      <c r="C67" s="5" t="str">
        <f>IF(medidas_a3!F24&gt;0,medidas_a3!F24-medidas_a3!G24,"vazio")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IF(medidas_a3!F25&gt;0,AVERAGE(medidas_a3!F25:'medidas_a3'!G25),"vazio")</f>
        <v>vazio</v>
      </c>
      <c r="C68" s="5" t="str">
        <f>IF(medidas_a3!F25&gt;0,medidas_a3!F25-medidas_a3!G25,"vazio")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IF(medidas_a3!F26&gt;0,AVERAGE(medidas_a3!F26:'medidas_a3'!G26),"vazio")</f>
        <v>vazio</v>
      </c>
      <c r="C69" s="5" t="str">
        <f>IF(medidas_a3!F26&gt;0,medidas_a3!F26-medidas_a3!G26,"vazio")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IF(medidas_a3!H7&gt;0,AVERAGE(medidas_a3!H7:'medidas_a3'!I7),"vazio")</f>
        <v>vazio</v>
      </c>
      <c r="C72" s="5" t="str">
        <f>IF(medidas_a3!H7&gt;0,medidas_a3!H7-medidas_a3!I7,"vazio")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IF(medidas_a3!H8&gt;0,AVERAGE(medidas_a3!H8:'medidas_a3'!I8),"vazio")</f>
        <v>vazio</v>
      </c>
      <c r="C73" s="5" t="str">
        <f>IF(medidas_a3!H8&gt;0,medidas_a3!H8-medidas_a3!I8,"vazio")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IF(medidas_a3!H9&gt;0,AVERAGE(medidas_a3!H9:'medidas_a3'!I9),"vazio")</f>
        <v>vazio</v>
      </c>
      <c r="C74" s="5" t="str">
        <f>IF(medidas_a3!H9&gt;0,medidas_a3!H9-medidas_a3!I9,"vazio")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IF(medidas_a3!H10&gt;0,AVERAGE(medidas_a3!H10:'medidas_a3'!I10),"vazio")</f>
        <v>vazio</v>
      </c>
      <c r="C75" s="5" t="str">
        <f>IF(medidas_a3!H10&gt;0,medidas_a3!H10-medidas_a3!I10,"vazio")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IF(medidas_a3!H11&gt;0,AVERAGE(medidas_a3!H11:'medidas_a3'!I11),"vazio")</f>
        <v>vazio</v>
      </c>
      <c r="C76" s="5" t="str">
        <f>IF(medidas_a3!H11&gt;0,medidas_a3!H11-medidas_a3!I11,"vazio")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IF(medidas_a3!H12&gt;0,AVERAGE(medidas_a3!H12:'medidas_a3'!I12),"vazio")</f>
        <v>vazio</v>
      </c>
      <c r="C77" s="5" t="str">
        <f>IF(medidas_a3!H12&gt;0,medidas_a3!H12-medidas_a3!I12,"vazio")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IF(medidas_a3!H13&gt;0,AVERAGE(medidas_a3!H13:'medidas_a3'!I13),"vazio")</f>
        <v>vazio</v>
      </c>
      <c r="C78" s="5" t="str">
        <f>IF(medidas_a3!H13&gt;0,medidas_a3!H13-medidas_a3!I13,"vazio")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IF(medidas_a3!H14&gt;0,AVERAGE(medidas_a3!H14:'medidas_a3'!I14),"vazio")</f>
        <v>vazio</v>
      </c>
      <c r="C79" s="5" t="str">
        <f>IF(medidas_a3!H14&gt;0,medidas_a3!H14-medidas_a3!I14,"vazio")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IF(medidas_a3!H15&gt;0,AVERAGE(medidas_a3!H15:'medidas_a3'!I15),"vazio")</f>
        <v>vazio</v>
      </c>
      <c r="C80" s="5" t="str">
        <f>IF(medidas_a3!H15&gt;0,medidas_a3!H15-medidas_a3!I15,"vazio")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IF(medidas_a3!H16&gt;0,AVERAGE(medidas_a3!H16:'medidas_a3'!I16),"vazio")</f>
        <v>vazio</v>
      </c>
      <c r="C81" s="5" t="str">
        <f>IF(medidas_a3!H16&gt;0,medidas_a3!H16-medidas_a3!I16,"vazio")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IF(medidas_a3!H17&gt;0,AVERAGE(medidas_a3!H17:'medidas_a3'!I17),"vazio")</f>
        <v>vazio</v>
      </c>
      <c r="C82" s="5" t="str">
        <f>IF(medidas_a3!H17&gt;0,medidas_a3!H17-medidas_a3!I17,"vazio")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IF(medidas_a3!H18&gt;0,AVERAGE(medidas_a3!H18:'medidas_a3'!I18),"vazio")</f>
        <v>vazio</v>
      </c>
      <c r="C83" s="5" t="str">
        <f>IF(medidas_a3!H18&gt;0,medidas_a3!H18-medidas_a3!I18,"vazio")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IF(medidas_a3!H19&gt;0,AVERAGE(medidas_a3!H19:'medidas_a3'!I19),"vazio")</f>
        <v>vazio</v>
      </c>
      <c r="C84" s="5" t="str">
        <f>IF(medidas_a3!H19&gt;0,medidas_a3!H19-medidas_a3!I19,"vazio")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IF(medidas_a3!H20&gt;0,AVERAGE(medidas_a3!H20:'medidas_a3'!I20),"vazio")</f>
        <v>vazio</v>
      </c>
      <c r="C85" s="5" t="str">
        <f>IF(medidas_a3!H20&gt;0,medidas_a3!H20-medidas_a3!I20,"vazio")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IF(medidas_a3!H21&gt;0,AVERAGE(medidas_a3!H21:'medidas_a3'!I21),"vazio")</f>
        <v>vazio</v>
      </c>
      <c r="C86" s="5" t="str">
        <f>IF(medidas_a3!H21&gt;0,medidas_a3!H21-medidas_a3!I21,"vazio")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IF(medidas_a3!H22&gt;0,AVERAGE(medidas_a3!H22:'medidas_a3'!I22),"vazio")</f>
        <v>vazio</v>
      </c>
      <c r="C87" s="5" t="str">
        <f>IF(medidas_a3!H22&gt;0,medidas_a3!H22-medidas_a3!I22,"vazio")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IF(medidas_a3!H23&gt;0,AVERAGE(medidas_a3!H23:'medidas_a3'!I23),"vazio")</f>
        <v>vazio</v>
      </c>
      <c r="C88" s="5" t="str">
        <f>IF(medidas_a3!H23&gt;0,medidas_a3!H23-medidas_a3!I23,"vazio")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IF(medidas_a3!H24&gt;0,AVERAGE(medidas_a3!H24:'medidas_a3'!I24),"vazio")</f>
        <v>vazio</v>
      </c>
      <c r="C89" s="5" t="str">
        <f>IF(medidas_a3!H24&gt;0,medidas_a3!H24-medidas_a3!I24,"vazio")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IF(medidas_a3!H25&gt;0,AVERAGE(medidas_a3!H25:'medidas_a3'!I25),"vazio")</f>
        <v>vazio</v>
      </c>
      <c r="C90" s="5" t="str">
        <f>IF(medidas_a3!H25&gt;0,medidas_a3!H25-medidas_a3!I25,"vazio")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IF(medidas_a3!H26&gt;0,AVERAGE(medidas_a3!H26:'medidas_a3'!I26),"vazio")</f>
        <v>vazio</v>
      </c>
      <c r="C91" s="5" t="str">
        <f>IF(medidas_a3!H26&gt;0,medidas_a3!H26-medidas_a3!I26,"vazio")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(medidas_a3!B7+medidas_a3!C7)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SUMXMY2(medidas_a3!B7:'medidas_a3'!B26,medidas_a3!C7:'medidas_a3'!C26)/calculos_sup!A97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(medidas_a3!B8+medidas_a3!C8)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(medidas_a3!B9+medidas_a3!C9)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(medidas_a3!B10+medidas_a3!C10)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(medidas_a3!B11+medidas_a3!C11)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(medidas_a3!B12+medidas_a3!C12)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(medidas_a3!B13+medidas_a3!C13)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(medidas_a3!B14+medidas_a3!C14)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(medidas_a3!B15+medidas_a3!C15)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(medidas_a3!B16+medidas_a3!C16)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(medidas_a3!B17+medidas_a3!C17)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(medidas_a3!B18+medidas_a3!C18)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(medidas_a3!B19+medidas_a3!C19)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(medidas_a3!B20+medidas_a3!C20)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(medidas_a3!B21+medidas_a3!C21)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(medidas_a3!B22+medidas_a3!C22)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(medidas_a3!B23+medidas_a3!C23)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(medidas_a3!B24+medidas_a3!C24)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(medidas_a3!B25+medidas_a3!C25)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(medidas_a3!B26+medidas_a3!C26)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medidas_a3!D7+medidas_a3!E7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SUMXMY2(medidas_a3!D7:'medidas_a3'!D26,medidas_a3!E7:'medidas_a3'!E26)/calculos_sup!A100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medidas_a3!D8+medidas_a3!E8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medidas_a3!D9+medidas_a3!E9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medidas_a3!D10+medidas_a3!E10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medidas_a3!D11+medidas_a3!E11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medidas_a3!D12+medidas_a3!E12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medidas_a3!D13+medidas_a3!E13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medidas_a3!D14+medidas_a3!E14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medidas_a3!D15+medidas_a3!E15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medidas_a3!D16+medidas_a3!E16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medidas_a3!D17+medidas_a3!E17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medidas_a3!D18+medidas_a3!E18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medidas_a3!D19+medidas_a3!E19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medidas_a3!D20+medidas_a3!E20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medidas_a3!D21+medidas_a3!E21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medidas_a3!D22+medidas_a3!E22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medidas_a3!D23+medidas_a3!E23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medidas_a3!D24+medidas_a3!E24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medidas_a3!D25+medidas_a3!E25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medidas_a3!D26+medidas_a3!E26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medidas_a3!F7+medidas_a3!G7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SUMXMY2(medidas_a3!F7:'medidas_a3'!F26,medidas_a3!G7:'medidas_a3'!G26)/calculos_sup!A103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medidas_a3!F8+medidas_a3!G8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medidas_a3!F9+medidas_a3!G9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medidas_a3!F10+medidas_a3!G10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medidas_a3!F11+medidas_a3!G11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medidas_a3!F12+medidas_a3!G12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medidas_a3!F13+medidas_a3!G13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medidas_a3!F14+medidas_a3!G14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medidas_a3!F15+medidas_a3!G15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medidas_a3!F16+medidas_a3!G16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medidas_a3!F17+medidas_a3!G17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medidas_a3!F18+medidas_a3!G18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medidas_a3!F19+medidas_a3!G19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medidas_a3!F20+medidas_a3!G20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medidas_a3!F21+medidas_a3!G21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medidas_a3!F22+medidas_a3!G22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medidas_a3!F23+medidas_a3!G23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medidas_a3!F24+medidas_a3!G24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medidas_a3!F25+medidas_a3!G25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medidas_a3!F26+medidas_a3!G26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medidas_a3!H7+medidas_a3!G7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SUMXMY2(medidas_a3!H7:'medidas_a3'!H26,medidas_a3!I7:'medidas_a3'!I26)/calculos_sup!A106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medidas_a3!H8+medidas_a3!G8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medidas_a3!H9+medidas_a3!G9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medidas_a3!H10+medidas_a3!G10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medidas_a3!H11+medidas_a3!G11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medidas_a3!H12+medidas_a3!G12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medidas_a3!H13+medidas_a3!G13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medidas_a3!H14+medidas_a3!G14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medidas_a3!H15+medidas_a3!G15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medidas_a3!H16+medidas_a3!G16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medidas_a3!H17+medidas_a3!G17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medidas_a3!H18+medidas_a3!G18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medidas_a3!H19+medidas_a3!G19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medidas_a3!H20+medidas_a3!G20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medidas_a3!H21+medidas_a3!G21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medidas_a3!H22+medidas_a3!G22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medidas_a3!H23+medidas_a3!G23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medidas_a3!H24+medidas_a3!G24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medidas_a3!H25+medidas_a3!G25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medidas_a3!H26+medidas_a3!G26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IF(medidas_a3!B7&gt;0,AVERAGE(medidas_a3!B7:'medidas_a3'!C7),"vazio")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IF(medidas_a3!B8&gt;0,AVERAGE(medidas_a3!B8:'medidas_a3'!C8),"vazio")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IF(medidas_a3!B9&gt;0,AVERAGE(medidas_a3!B9:'medidas_a3'!C9),"vazio")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IF(medidas_a3!B10&gt;0,AVERAGE(medidas_a3!B10:'medidas_a3'!C10),"vazio")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IF(medidas_a3!B11&gt;0,AVERAGE(medidas_a3!B11:'medidas_a3'!C11),"vazio")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IF(medidas_a3!B12&gt;0,AVERAGE(medidas_a3!B12:'medidas_a3'!C12),"vazio")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IF(medidas_a3!B13&gt;0,AVERAGE(medidas_a3!B13:'medidas_a3'!C13),"vazio")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IF(medidas_a3!B14&gt;0,AVERAGE(medidas_a3!B14:'medidas_a3'!C14),"vazio")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IF(medidas_a3!B15&gt;0,AVERAGE(medidas_a3!B15:'medidas_a3'!C15),"vazio")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IF(medidas_a3!B16&gt;0,AVERAGE(medidas_a3!B16:'medidas_a3'!C16),"vazio")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IF(medidas_a3!B17&gt;0,AVERAGE(medidas_a3!B17:'medidas_a3'!C17),"vazio")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IF(medidas_a3!B18&gt;0,AVERAGE(medidas_a3!B18:'medidas_a3'!C18),"vazio")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IF(medidas_a3!B19&gt;0,AVERAGE(medidas_a3!B19:'medidas_a3'!C19),"vazio")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IF(medidas_a3!B20&gt;0,AVERAGE(medidas_a3!B20:'medidas_a3'!C20),"vazio")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IF(medidas_a3!B21&gt;0,AVERAGE(medidas_a3!B21:'medidas_a3'!C21),"vazio")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IF(medidas_a3!B22&gt;0,AVERAGE(medidas_a3!B22:'medidas_a3'!C22),"vazio")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IF(medidas_a3!B23&gt;0,AVERAGE(medidas_a3!B23:'medidas_a3'!C23),"vazio")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IF(medidas_a3!B24&gt;0,AVERAGE(medidas_a3!B24:'medidas_a3'!C24),"vazio")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IF(medidas_a3!B25&gt;0,AVERAGE(medidas_a3!B25:'medidas_a3'!C25),"vazio")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IF(medidas_a3!B26&gt;0,AVERAGE(medidas_a3!B26:'medidas_a3'!C26),"vazio")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IF(medidas_a3!D7&gt;0,AVERAGE(medidas_a3!D7:'medidas_a3'!E7),"vazio")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IF(medidas_a3!D8&gt;0,AVERAGE(medidas_a3!D8:'medidas_a3'!E8),"vazio")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IF(medidas_a3!D9&gt;0,AVERAGE(medidas_a3!D9:'medidas_a3'!E9),"vazio")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IF(medidas_a3!D10&gt;0,AVERAGE(medidas_a3!D10:'medidas_a3'!E10),"vazio")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IF(medidas_a3!D11&gt;0,AVERAGE(medidas_a3!D11:'medidas_a3'!E11),"vazio")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IF(medidas_a3!D12&gt;0,AVERAGE(medidas_a3!D12:'medidas_a3'!E12),"vazio")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IF(medidas_a3!D13&gt;0,AVERAGE(medidas_a3!D13:'medidas_a3'!E13),"vazio")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IF(medidas_a3!D14&gt;0,AVERAGE(medidas_a3!D14:'medidas_a3'!E14),"vazio")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IF(medidas_a3!D15&gt;0,AVERAGE(medidas_a3!D15:'medidas_a3'!E15),"vazio")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IF(medidas_a3!D16&gt;0,AVERAGE(medidas_a3!D16:'medidas_a3'!E16),"vazio")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IF(medidas_a3!D17&gt;0,AVERAGE(medidas_a3!D17:'medidas_a3'!E17),"vazio")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IF(medidas_a3!D18&gt;0,AVERAGE(medidas_a3!D18:'medidas_a3'!E18),"vazio")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IF(medidas_a3!D19&gt;0,AVERAGE(medidas_a3!D19:'medidas_a3'!E19),"vazio")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IF(medidas_a3!D20&gt;0,AVERAGE(medidas_a3!D20:'medidas_a3'!E20),"vazio")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IF(medidas_a3!D21&gt;0,AVERAGE(medidas_a3!D21:'medidas_a3'!E21),"vazio")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IF(medidas_a3!D22&gt;0,AVERAGE(medidas_a3!D22:'medidas_a3'!E22),"vazio")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IF(medidas_a3!D23&gt;0,AVERAGE(medidas_a3!D23:'medidas_a3'!E23),"vazio")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IF(medidas_a3!D24&gt;0,AVERAGE(medidas_a3!D24:'medidas_a3'!E24),"vazio")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IF(medidas_a3!D25&gt;0,AVERAGE(medidas_a3!D25:'medidas_a3'!E25),"vazio")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IF(medidas_a3!D26&gt;0,AVERAGE(medidas_a3!D26:'medidas_a3'!E26),"vazio")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IF(medidas_a3!F7&gt;0,AVERAGE(medidas_a3!F7:'medidas_a3'!G7),"vazio")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IF(medidas_a3!F8&gt;0,AVERAGE(medidas_a3!F8:'medidas_a3'!G8),"vazio")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IF(medidas_a3!F9&gt;0,AVERAGE(medidas_a3!F9:'medidas_a3'!G9),"vazio")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IF(medidas_a3!F10&gt;0,AVERAGE(medidas_a3!F10:'medidas_a3'!G10),"vazio")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IF(medidas_a3!F11&gt;0,AVERAGE(medidas_a3!F11:'medidas_a3'!G11),"vazio")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IF(medidas_a3!F12&gt;0,AVERAGE(medidas_a3!F12:'medidas_a3'!G12),"vazio")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IF(medidas_a3!F13&gt;0,AVERAGE(medidas_a3!F13:'medidas_a3'!G13),"vazio")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IF(medidas_a3!F14&gt;0,AVERAGE(medidas_a3!F14:'medidas_a3'!G14),"vazio")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IF(medidas_a3!F15&gt;0,AVERAGE(medidas_a3!F15:'medidas_a3'!G15),"vazio")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IF(medidas_a3!F16&gt;0,AVERAGE(medidas_a3!F16:'medidas_a3'!G16),"vazio")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IF(medidas_a3!F17&gt;0,AVERAGE(medidas_a3!F17:'medidas_a3'!G17),"vazio")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IF(medidas_a3!F18&gt;0,AVERAGE(medidas_a3!F18:'medidas_a3'!G18),"vazio")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IF(medidas_a3!F19&gt;0,AVERAGE(medidas_a3!F19:'medidas_a3'!G19),"vazio")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IF(medidas_a3!F20&gt;0,AVERAGE(medidas_a3!F20:'medidas_a3'!G20),"vazio")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IF(medidas_a3!F21&gt;0,AVERAGE(medidas_a3!F21:'medidas_a3'!G21),"vazio")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IF(medidas_a3!F22&gt;0,AVERAGE(medidas_a3!F22:'medidas_a3'!G22),"vazio")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IF(medidas_a3!F23&gt;0,AVERAGE(medidas_a3!F23:'medidas_a3'!G23),"vazio")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IF(medidas_a3!F24&gt;0,AVERAGE(medidas_a3!F24:'medidas_a3'!G24),"vazio")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IF(medidas_a3!F25&gt;0,AVERAGE(medidas_a3!F25:'medidas_a3'!G25),"vazio")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IF(medidas_a3!F26&gt;0,AVERAGE(medidas_a3!F26:'medidas_a3'!G26),"vazio")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IF(medidas_a3!H7&gt;0,AVERAGE(medidas_a3!H7:'medidas_a3'!I7),"vazio")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IF(medidas_a3!H8&gt;0,AVERAGE(medidas_a3!H8:'medidas_a3'!I8),"vazio")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IF(medidas_a3!H9&gt;0,AVERAGE(medidas_a3!H9:'medidas_a3'!I9),"vazio")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IF(medidas_a3!H10&gt;0,AVERAGE(medidas_a3!H10:'medidas_a3'!I10),"vazio")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IF(medidas_a3!H11&gt;0,AVERAGE(medidas_a3!H11:'medidas_a3'!I11),"vazio")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IF(medidas_a3!H12&gt;0,AVERAGE(medidas_a3!H12:'medidas_a3'!I12),"vazio")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IF(medidas_a3!H13&gt;0,AVERAGE(medidas_a3!H13:'medidas_a3'!I13),"vazio")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IF(medidas_a3!H14&gt;0,AVERAGE(medidas_a3!H14:'medidas_a3'!I14),"vazio")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IF(medidas_a3!H15&gt;0,AVERAGE(medidas_a3!H15:'medidas_a3'!I15),"vazio")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IF(medidas_a3!H16&gt;0,AVERAGE(medidas_a3!H16:'medidas_a3'!I16),"vazio")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IF(medidas_a3!H17&gt;0,AVERAGE(medidas_a3!H17:'medidas_a3'!I17),"vazio")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IF(medidas_a3!H18&gt;0,AVERAGE(medidas_a3!H18:'medidas_a3'!I18),"vazio")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IF(medidas_a3!H19&gt;0,AVERAGE(medidas_a3!H19:'medidas_a3'!I19),"vazio")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IF(medidas_a3!H20&gt;0,AVERAGE(medidas_a3!H20:'medidas_a3'!I20),"vazio")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IF(medidas_a3!H21&gt;0,AVERAGE(medidas_a3!H21:'medidas_a3'!I21),"vazio")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IF(medidas_a3!H22&gt;0,AVERAGE(medidas_a3!H22:'medidas_a3'!I22),"vazio")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IF(medidas_a3!H23&gt;0,AVERAGE(medidas_a3!H23:'medidas_a3'!I23),"vazio")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IF(medidas_a3!H24&gt;0,AVERAGE(medidas_a3!H24:'medidas_a3'!I24),"vazio")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IF(medidas_a3!H25&gt;0,AVERAGE(medidas_a3!H25:'medidas_a3'!I25),"vazio")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IF(medidas_a3!H26&gt;0,AVERAGE(medidas_a3!H26:'medidas_a3'!I26),"vazio")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H49:K49"/>
    <mergeCell ref="A256:F256"/>
    <mergeCell ref="H50:I50"/>
    <mergeCell ref="J50:K50"/>
    <mergeCell ref="A70:M70"/>
    <mergeCell ref="H71:K71"/>
    <mergeCell ref="H72:I72"/>
    <mergeCell ref="J72:K72"/>
    <mergeCell ref="A186:M186"/>
    <mergeCell ref="A163:F163"/>
    <mergeCell ref="A93:M93"/>
    <mergeCell ref="A94:F94"/>
    <mergeCell ref="A117:F117"/>
    <mergeCell ref="A140:F140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H28:I28"/>
    <mergeCell ref="J28:K28"/>
    <mergeCell ref="A48:M48"/>
    <mergeCell ref="A26:M26"/>
    <mergeCell ref="H27:K27"/>
  </mergeCells>
  <phoneticPr fontId="18" type="noConversion"/>
  <hyperlinks>
    <hyperlink ref="A3:F3" location="medidas_sup!A1" display="Supervisor" xr:uid="{00000000-0004-0000-5B00-000000000000}"/>
    <hyperlink ref="A3:M3" location="medidas_a3!A1" display="Antropometrista 3" xr:uid="{00000000-0004-0000-5B00-000001000000}"/>
  </hyperlinks>
  <pageMargins left="0.511811024" right="0.511811024" top="0.78740157499999996" bottom="0.78740157499999996" header="0.31496062000000002" footer="0.3149606200000000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Plan92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4.140625" style="3" customWidth="1"/>
    <col min="4" max="4" width="11.85546875" style="3" customWidth="1"/>
    <col min="5" max="5" width="9.140625" style="3"/>
    <col min="6" max="6" width="18.285156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65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66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IF(medidas_a4!B7&gt;0,AVERAGE(medidas_a4!B7:'medidas_a4'!C7),"vazio")</f>
        <v>vazio</v>
      </c>
      <c r="C6" s="5" t="str">
        <f>IF(medidas_a4!B7&gt;0,medidas_a4!B7-medidas_a4!C7,"vazio")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IF(medidas_a4!B8&gt;0,AVERAGE(medidas_a4!B8:'medidas_a4'!C8),"vazio")</f>
        <v>vazio</v>
      </c>
      <c r="C7" s="5" t="str">
        <f>IF(medidas_a4!B8&gt;0,medidas_a4!B8-medidas_a4!C8,"vazio")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IF(medidas_a4!B9&gt;0,AVERAGE(medidas_a4!B9:'medidas_a4'!C9),"vazio")</f>
        <v>vazio</v>
      </c>
      <c r="C8" s="5" t="str">
        <f>IF(medidas_a4!B9&gt;0,medidas_a4!B9-medidas_a4!C9,"vazio")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IF(medidas_a4!B10&gt;0,AVERAGE(medidas_a4!B10:'medidas_a4'!C10),"vazio")</f>
        <v>vazio</v>
      </c>
      <c r="C9" s="5" t="str">
        <f>IF(medidas_a4!B10&gt;0,medidas_a4!B10-medidas_a4!C10,"vazio")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IF(medidas_a4!B11&gt;0,AVERAGE(medidas_a4!B11:'medidas_a4'!C11),"vazio")</f>
        <v>vazio</v>
      </c>
      <c r="C10" s="5" t="str">
        <f>IF(medidas_a4!B11&gt;0,medidas_a4!B11-medidas_a4!C11,"vazio")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IF(medidas_a4!B12&gt;0,AVERAGE(medidas_a4!B12:'medidas_a4'!C12),"vazio")</f>
        <v>vazio</v>
      </c>
      <c r="C11" s="5" t="str">
        <f>IF(medidas_a4!B12&gt;0,medidas_a4!B12-medidas_a4!C12,"vazio")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IF(medidas_a4!B13&gt;0,AVERAGE(medidas_a4!B13:'medidas_a4'!C13),"vazio")</f>
        <v>vazio</v>
      </c>
      <c r="C12" s="5" t="str">
        <f>IF(medidas_a4!B13&gt;0,medidas_a4!B13-medidas_a4!C13,"vazio")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IF(medidas_a4!B14&gt;0,AVERAGE(medidas_a4!B14:'medidas_a4'!C14),"vazio")</f>
        <v>vazio</v>
      </c>
      <c r="C13" s="5" t="str">
        <f>IF(medidas_a4!B14&gt;0,medidas_a4!B14-medidas_a4!C14,"vazio")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IF(medidas_a4!B15&gt;0,AVERAGE(medidas_a4!B15:'medidas_a4'!C15),"vazio")</f>
        <v>vazio</v>
      </c>
      <c r="C14" s="5" t="str">
        <f>IF(medidas_a4!B15&gt;0,medidas_a4!B15-medidas_a4!C15,"vazio")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IF(medidas_a4!B16&gt;0,AVERAGE(medidas_a4!B16:'medidas_a4'!C16),"vazio")</f>
        <v>vazio</v>
      </c>
      <c r="C15" s="5" t="str">
        <f>IF(medidas_a4!B16&gt;0,medidas_a4!B16-medidas_a4!C16,"vazio")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IF(medidas_a4!B17&gt;0,AVERAGE(medidas_a4!B17:'medidas_a4'!C17),"vazio")</f>
        <v>vazio</v>
      </c>
      <c r="C16" s="5" t="str">
        <f>IF(medidas_a4!B17&gt;0,medidas_a4!B17-medidas_a4!C17,"vazio")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IF(medidas_a4!B18&gt;0,AVERAGE(medidas_a4!B18:'medidas_a4'!C18),"vazio")</f>
        <v>vazio</v>
      </c>
      <c r="C17" s="5" t="str">
        <f>IF(medidas_a4!B18&gt;0,medidas_a4!B18-medidas_a4!C18,"vazio")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IF(medidas_a4!B19&gt;0,AVERAGE(medidas_a4!B19:'medidas_a4'!C19),"vazio")</f>
        <v>vazio</v>
      </c>
      <c r="C18" s="5" t="str">
        <f>IF(medidas_a4!B19&gt;0,medidas_a4!B19-medidas_a4!C19,"vazio")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IF(medidas_a4!B20&gt;0,AVERAGE(medidas_a4!B20:'medidas_a4'!C20),"vazio")</f>
        <v>vazio</v>
      </c>
      <c r="C19" s="5" t="str">
        <f>IF(medidas_a4!B20&gt;0,medidas_a4!B20-medidas_a4!C20,"vazio")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IF(medidas_a4!B21&gt;0,AVERAGE(medidas_a4!B21:'medidas_a4'!C21),"vazio")</f>
        <v>vazio</v>
      </c>
      <c r="C20" s="5" t="str">
        <f>IF(medidas_a4!B21&gt;0,medidas_a4!B21-medidas_a4!C21,"vazio")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IF(medidas_a4!B22&gt;0,AVERAGE(medidas_a4!B22:'medidas_a4'!C22),"vazio")</f>
        <v>vazio</v>
      </c>
      <c r="C21" s="5" t="str">
        <f>IF(medidas_a4!B22&gt;0,medidas_a4!B22-medidas_a4!C22,"vazio")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IF(medidas_a4!B23&gt;0,AVERAGE(medidas_a4!B23:'medidas_a4'!C23),"vazio")</f>
        <v>vazio</v>
      </c>
      <c r="C22" s="5" t="str">
        <f>IF(medidas_a4!B23&gt;0,medidas_a4!B23-medidas_a4!C23,"vazio")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IF(medidas_a4!B24&gt;0,AVERAGE(medidas_a4!B24:'medidas_a4'!C24),"vazio")</f>
        <v>vazio</v>
      </c>
      <c r="C23" s="5" t="str">
        <f>IF(medidas_a4!B24&gt;0,medidas_a4!B24-medidas_a4!C24,"vazio")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IF(medidas_a4!B25&gt;0,AVERAGE(medidas_a4!B25:'medidas_a4'!C25),"vazio")</f>
        <v>vazio</v>
      </c>
      <c r="C24" s="5" t="str">
        <f>IF(medidas_a4!B25&gt;0,medidas_a4!B25-medidas_a4!C25,"vazio")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IF(medidas_a4!B26&gt;0,AVERAGE(medidas_a4!B26:'medidas_a4'!C26),"vazio")</f>
        <v>vazio</v>
      </c>
      <c r="C25" s="5" t="str">
        <f>IF(medidas_a4!B26&gt;0,medidas_a4!B26-medidas_a4!C26,"vazio")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IF(medidas_a4!D7&gt;0,AVERAGE(medidas_a4!D7:'medidas_a4'!E7),"vazio")</f>
        <v>vazio</v>
      </c>
      <c r="C28" s="5" t="str">
        <f>IF(medidas_a4!D7&gt;0,medidas_a4!D7-medidas_a4!E7,"vazio")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IF(medidas_a4!D8&gt;0,AVERAGE(medidas_a4!D8:'medidas_a4'!E8),"vazio")</f>
        <v>vazio</v>
      </c>
      <c r="C29" s="5" t="str">
        <f>IF(medidas_a4!D8&gt;0,medidas_a4!D8-medidas_a4!E8,"vazio")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IF(medidas_a4!D9&gt;0,AVERAGE(medidas_a4!D9:'medidas_a4'!E9),"vazio")</f>
        <v>vazio</v>
      </c>
      <c r="C30" s="5" t="str">
        <f>IF(medidas_a4!D9&gt;0,medidas_a4!D9-medidas_a4!E9,"vazio")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IF(medidas_a4!D10&gt;0,AVERAGE(medidas_a4!D10:'medidas_a4'!E10),"vazio")</f>
        <v>vazio</v>
      </c>
      <c r="C31" s="5" t="str">
        <f>IF(medidas_a4!D10&gt;0,medidas_a4!D10-medidas_a4!E10,"vazio")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IF(medidas_a4!D11&gt;0,AVERAGE(medidas_a4!D11:'medidas_a4'!E11),"vazio")</f>
        <v>vazio</v>
      </c>
      <c r="C32" s="5" t="str">
        <f>IF(medidas_a4!D11&gt;0,medidas_a4!D11-medidas_a4!E11,"vazio")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IF(medidas_a4!D12&gt;0,AVERAGE(medidas_a4!D12:'medidas_a4'!E12),"vazio")</f>
        <v>vazio</v>
      </c>
      <c r="C33" s="5" t="str">
        <f>IF(medidas_a4!D12&gt;0,medidas_a4!D12-medidas_a4!E12,"vazio")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IF(medidas_a4!D13&gt;0,AVERAGE(medidas_a4!D13:'medidas_a4'!E13),"vazio")</f>
        <v>vazio</v>
      </c>
      <c r="C34" s="5" t="str">
        <f>IF(medidas_a4!D13&gt;0,medidas_a4!D13-medidas_a4!E13,"vazio")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IF(medidas_a4!D14&gt;0,AVERAGE(medidas_a4!D14:'medidas_a4'!E14),"vazio")</f>
        <v>vazio</v>
      </c>
      <c r="C35" s="5" t="str">
        <f>IF(medidas_a4!D14&gt;0,medidas_a4!D14-medidas_a4!E14,"vazio")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IF(medidas_a4!D15&gt;0,AVERAGE(medidas_a4!D15:'medidas_a4'!E15),"vazio")</f>
        <v>vazio</v>
      </c>
      <c r="C36" s="5" t="str">
        <f>IF(medidas_a4!D15&gt;0,medidas_a4!D15-medidas_a4!E15,"vazio")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IF(medidas_a4!D16&gt;0,AVERAGE(medidas_a4!D16:'medidas_a4'!E16),"vazio")</f>
        <v>vazio</v>
      </c>
      <c r="C37" s="5" t="str">
        <f>IF(medidas_a4!D16&gt;0,medidas_a4!D16-medidas_a4!E16,"vazio")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IF(medidas_a4!D17&gt;0,AVERAGE(medidas_a4!D17:'medidas_a4'!E17),"vazio")</f>
        <v>vazio</v>
      </c>
      <c r="C38" s="5" t="str">
        <f>IF(medidas_a4!D17&gt;0,medidas_a4!D17-medidas_a4!E17,"vazio")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IF(medidas_a4!D18&gt;0,AVERAGE(medidas_a4!D18:'medidas_a4'!E18),"vazio")</f>
        <v>vazio</v>
      </c>
      <c r="C39" s="5" t="str">
        <f>IF(medidas_a4!D18&gt;0,medidas_a4!D18-medidas_a4!E18,"vazio")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IF(medidas_a4!D19&gt;0,AVERAGE(medidas_a4!D19:'medidas_a4'!E19),"vazio")</f>
        <v>vazio</v>
      </c>
      <c r="C40" s="5" t="str">
        <f>IF(medidas_a4!D19&gt;0,medidas_a4!D19-medidas_a4!E19,"vazio")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IF(medidas_a4!D20&gt;0,AVERAGE(medidas_a4!D20:'medidas_a4'!E20),"vazio")</f>
        <v>vazio</v>
      </c>
      <c r="C41" s="5" t="str">
        <f>IF(medidas_a4!D20&gt;0,medidas_a4!D20-medidas_a4!E20,"vazio")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IF(medidas_a4!D21&gt;0,AVERAGE(medidas_a4!D21:'medidas_a4'!E21),"vazio")</f>
        <v>vazio</v>
      </c>
      <c r="C42" s="5" t="str">
        <f>IF(medidas_a4!D21&gt;0,medidas_a4!D21-medidas_a4!E21,"vazio")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IF(medidas_a4!D22&gt;0,AVERAGE(medidas_a4!D22:'medidas_a4'!E22),"vazio")</f>
        <v>vazio</v>
      </c>
      <c r="C43" s="5" t="str">
        <f>IF(medidas_a4!D22&gt;0,medidas_a4!D22-medidas_a4!E22,"vazio")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IF(medidas_a4!D23&gt;0,AVERAGE(medidas_a4!D23:'medidas_a4'!E23),"vazio")</f>
        <v>vazio</v>
      </c>
      <c r="C44" s="5" t="str">
        <f>IF(medidas_a4!D23&gt;0,medidas_a4!D23-medidas_a4!E23,"vazio")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IF(medidas_a4!D24&gt;0,AVERAGE(medidas_a4!D24:'medidas_a4'!E24),"vazio")</f>
        <v>vazio</v>
      </c>
      <c r="C45" s="5" t="str">
        <f>IF(medidas_a4!D24&gt;0,medidas_a4!D24-medidas_a4!E24,"vazio")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IF(medidas_a4!D25&gt;0,AVERAGE(medidas_a4!D25:'medidas_a4'!E25),"vazio")</f>
        <v>vazio</v>
      </c>
      <c r="C46" s="5" t="str">
        <f>IF(medidas_a4!D25&gt;0,medidas_a4!D25-medidas_a4!E25,"vazio")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IF(medidas_a4!D26&gt;0,AVERAGE(medidas_a4!D26:'medidas_a4'!E26),"vazio")</f>
        <v>vazio</v>
      </c>
      <c r="C47" s="5" t="str">
        <f>IF(medidas_a4!D26&gt;0,medidas_a4!D26-medidas_a4!E26,"vazio")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IF(medidas_a4!F7&gt;0,AVERAGE(medidas_a4!F7:'medidas_a4'!G7),"vazio")</f>
        <v>vazio</v>
      </c>
      <c r="C50" s="5" t="str">
        <f>IF(medidas_a4!F7&gt;0,medidas_a4!F7-medidas_a4!G7,"vazio")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IF(medidas_a4!F8&gt;0,AVERAGE(medidas_a4!F8:'medidas_a4'!G8),"vazio")</f>
        <v>vazio</v>
      </c>
      <c r="C51" s="5" t="str">
        <f>IF(medidas_a4!F8&gt;0,medidas_a4!F8-medidas_a4!G8,"vazio")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IF(medidas_a4!F9&gt;0,AVERAGE(medidas_a4!F9:'medidas_a4'!G9),"vazio")</f>
        <v>vazio</v>
      </c>
      <c r="C52" s="5" t="str">
        <f>IF(medidas_a4!F9&gt;0,medidas_a4!F9-medidas_a4!G9,"vazio")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IF(medidas_a4!F10&gt;0,AVERAGE(medidas_a4!F10:'medidas_a4'!G10),"vazio")</f>
        <v>vazio</v>
      </c>
      <c r="C53" s="5" t="str">
        <f>IF(medidas_a4!F10&gt;0,medidas_a4!F10-medidas_a4!G10,"vazio")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IF(medidas_a4!F11&gt;0,AVERAGE(medidas_a4!F11:'medidas_a4'!G11),"vazio")</f>
        <v>vazio</v>
      </c>
      <c r="C54" s="5" t="str">
        <f>IF(medidas_a4!F11&gt;0,medidas_a4!F11-medidas_a4!G11,"vazio")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IF(medidas_a4!F12&gt;0,AVERAGE(medidas_a4!F12:'medidas_a4'!G12),"vazio")</f>
        <v>vazio</v>
      </c>
      <c r="C55" s="5" t="str">
        <f>IF(medidas_a4!F12&gt;0,medidas_a4!F12-medidas_a4!G12,"vazio")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IF(medidas_a4!F13&gt;0,AVERAGE(medidas_a4!F13:'medidas_a4'!G13),"vazio")</f>
        <v>vazio</v>
      </c>
      <c r="C56" s="5" t="str">
        <f>IF(medidas_a4!F13&gt;0,medidas_a4!F13-medidas_a4!G13,"vazio")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IF(medidas_a4!F14&gt;0,AVERAGE(medidas_a4!F14:'medidas_a4'!G14),"vazio")</f>
        <v>vazio</v>
      </c>
      <c r="C57" s="5" t="str">
        <f>IF(medidas_a4!F14&gt;0,medidas_a4!F14-medidas_a4!G14,"vazio")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IF(medidas_a4!F15&gt;0,AVERAGE(medidas_a4!F15:'medidas_a4'!G15),"vazio")</f>
        <v>vazio</v>
      </c>
      <c r="C58" s="5" t="str">
        <f>IF(medidas_a4!F15&gt;0,medidas_a4!F15-medidas_a4!G15,"vazio")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IF(medidas_a4!F16&gt;0,AVERAGE(medidas_a4!F16:'medidas_a4'!G16),"vazio")</f>
        <v>vazio</v>
      </c>
      <c r="C59" s="5" t="str">
        <f>IF(medidas_a4!F16&gt;0,medidas_a4!F16-medidas_a4!G16,"vazio")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IF(medidas_a4!F17&gt;0,AVERAGE(medidas_a4!F17:'medidas_a4'!G17),"vazio")</f>
        <v>vazio</v>
      </c>
      <c r="C60" s="5" t="str">
        <f>IF(medidas_a4!F17&gt;0,medidas_a4!F17-medidas_a4!G17,"vazio")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IF(medidas_a4!F18&gt;0,AVERAGE(medidas_a4!F18:'medidas_a4'!G18),"vazio")</f>
        <v>vazio</v>
      </c>
      <c r="C61" s="5" t="str">
        <f>IF(medidas_a4!F18&gt;0,medidas_a4!F18-medidas_a4!G18,"vazio")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IF(medidas_a4!F19&gt;0,AVERAGE(medidas_a4!F19:'medidas_a4'!G19),"vazio")</f>
        <v>vazio</v>
      </c>
      <c r="C62" s="5" t="str">
        <f>IF(medidas_a4!F19&gt;0,medidas_a4!F19-medidas_a4!G19,"vazio")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IF(medidas_a4!F20&gt;0,AVERAGE(medidas_a4!F20:'medidas_a4'!G20),"vazio")</f>
        <v>vazio</v>
      </c>
      <c r="C63" s="5" t="str">
        <f>IF(medidas_a4!F20&gt;0,medidas_a4!F20-medidas_a4!G20,"vazio")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IF(medidas_a4!F21&gt;0,AVERAGE(medidas_a4!F21:'medidas_a4'!G21),"vazio")</f>
        <v>vazio</v>
      </c>
      <c r="C64" s="5" t="str">
        <f>IF(medidas_a4!F21&gt;0,medidas_a4!F21-medidas_a4!G21,"vazio")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IF(medidas_a4!F22&gt;0,AVERAGE(medidas_a4!F22:'medidas_a4'!G22),"vazio")</f>
        <v>vazio</v>
      </c>
      <c r="C65" s="5" t="str">
        <f>IF(medidas_a4!F22&gt;0,medidas_a4!F22-medidas_a4!G22,"vazio")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IF(medidas_a4!F23&gt;0,AVERAGE(medidas_a4!F23:'medidas_a4'!G23),"vazio")</f>
        <v>vazio</v>
      </c>
      <c r="C66" s="5" t="str">
        <f>IF(medidas_a4!F23&gt;0,medidas_a4!F23-medidas_a4!G23,"vazio")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IF(medidas_a4!F24&gt;0,AVERAGE(medidas_a4!F24:'medidas_a4'!G24),"vazio")</f>
        <v>vazio</v>
      </c>
      <c r="C67" s="5" t="str">
        <f>IF(medidas_a4!F24&gt;0,medidas_a4!F24-medidas_a4!G24,"vazio")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IF(medidas_a4!F25&gt;0,AVERAGE(medidas_a4!F25:'medidas_a4'!G25),"vazio")</f>
        <v>vazio</v>
      </c>
      <c r="C68" s="5" t="str">
        <f>IF(medidas_a4!F25&gt;0,medidas_a4!F25-medidas_a4!G25,"vazio")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IF(medidas_a4!F26&gt;0,AVERAGE(medidas_a4!F26:'medidas_a4'!G26),"vazio")</f>
        <v>vazio</v>
      </c>
      <c r="C69" s="5" t="str">
        <f>IF(medidas_a4!F26&gt;0,medidas_a4!F26-medidas_a4!G26,"vazio")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IF(medidas_a4!H7&gt;0,AVERAGE(medidas_a4!H7:'medidas_a4'!I7),"vazio")</f>
        <v>vazio</v>
      </c>
      <c r="C72" s="5" t="str">
        <f>IF(medidas_a4!H7&gt;0,medidas_a4!H7-medidas_a4!I7,"vazio")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IF(medidas_a4!H8&gt;0,AVERAGE(medidas_a4!H8:'medidas_a4'!I8),"vazio")</f>
        <v>vazio</v>
      </c>
      <c r="C73" s="5" t="str">
        <f>IF(medidas_a4!H8&gt;0,medidas_a4!H8-medidas_a4!I8,"vazio")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IF(medidas_a4!H9&gt;0,AVERAGE(medidas_a4!H9:'medidas_a4'!I9),"vazio")</f>
        <v>vazio</v>
      </c>
      <c r="C74" s="5" t="str">
        <f>IF(medidas_a4!H9&gt;0,medidas_a4!H9-medidas_a4!I9,"vazio")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IF(medidas_a4!H10&gt;0,AVERAGE(medidas_a4!H10:'medidas_a4'!I10),"vazio")</f>
        <v>vazio</v>
      </c>
      <c r="C75" s="5" t="str">
        <f>IF(medidas_a4!H10&gt;0,medidas_a4!H10-medidas_a4!I10,"vazio")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IF(medidas_a4!H11&gt;0,AVERAGE(medidas_a4!H11:'medidas_a4'!I11),"vazio")</f>
        <v>vazio</v>
      </c>
      <c r="C76" s="5" t="str">
        <f>IF(medidas_a4!H11&gt;0,medidas_a4!H11-medidas_a4!I11,"vazio")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IF(medidas_a4!H12&gt;0,AVERAGE(medidas_a4!H12:'medidas_a4'!I12),"vazio")</f>
        <v>vazio</v>
      </c>
      <c r="C77" s="5" t="str">
        <f>IF(medidas_a4!H12&gt;0,medidas_a4!H12-medidas_a4!I12,"vazio")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IF(medidas_a4!H13&gt;0,AVERAGE(medidas_a4!H13:'medidas_a4'!I13),"vazio")</f>
        <v>vazio</v>
      </c>
      <c r="C78" s="5" t="str">
        <f>IF(medidas_a4!H13&gt;0,medidas_a4!H13-medidas_a4!I13,"vazio")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IF(medidas_a4!H14&gt;0,AVERAGE(medidas_a4!H14:'medidas_a4'!I14),"vazio")</f>
        <v>vazio</v>
      </c>
      <c r="C79" s="5" t="str">
        <f>IF(medidas_a4!H14&gt;0,medidas_a4!H14-medidas_a4!I14,"vazio")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IF(medidas_a4!H15&gt;0,AVERAGE(medidas_a4!H15:'medidas_a4'!I15),"vazio")</f>
        <v>vazio</v>
      </c>
      <c r="C80" s="5" t="str">
        <f>IF(medidas_a4!H15&gt;0,medidas_a4!H15-medidas_a4!I15,"vazio")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IF(medidas_a4!H16&gt;0,AVERAGE(medidas_a4!H16:'medidas_a4'!I16),"vazio")</f>
        <v>vazio</v>
      </c>
      <c r="C81" s="5" t="str">
        <f>IF(medidas_a4!H16&gt;0,medidas_a4!H16-medidas_a4!I16,"vazio")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IF(medidas_a4!H17&gt;0,AVERAGE(medidas_a4!H17:'medidas_a4'!I17),"vazio")</f>
        <v>vazio</v>
      </c>
      <c r="C82" s="5" t="str">
        <f>IF(medidas_a4!H17&gt;0,medidas_a4!H17-medidas_a4!I17,"vazio")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IF(medidas_a4!H18&gt;0,AVERAGE(medidas_a4!H18:'medidas_a4'!I18),"vazio")</f>
        <v>vazio</v>
      </c>
      <c r="C83" s="5" t="str">
        <f>IF(medidas_a4!H18&gt;0,medidas_a4!H18-medidas_a4!I18,"vazio")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IF(medidas_a4!H19&gt;0,AVERAGE(medidas_a4!H19:'medidas_a4'!I19),"vazio")</f>
        <v>vazio</v>
      </c>
      <c r="C84" s="5" t="str">
        <f>IF(medidas_a4!H19&gt;0,medidas_a4!H19-medidas_a4!I19,"vazio")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IF(medidas_a4!H20&gt;0,AVERAGE(medidas_a4!H20:'medidas_a4'!I20),"vazio")</f>
        <v>vazio</v>
      </c>
      <c r="C85" s="5" t="str">
        <f>IF(medidas_a4!H20&gt;0,medidas_a4!H20-medidas_a4!I20,"vazio")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IF(medidas_a4!H21&gt;0,AVERAGE(medidas_a4!H21:'medidas_a4'!I21),"vazio")</f>
        <v>vazio</v>
      </c>
      <c r="C86" s="5" t="str">
        <f>IF(medidas_a4!H21&gt;0,medidas_a4!H21-medidas_a4!I21,"vazio")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IF(medidas_a4!H22&gt;0,AVERAGE(medidas_a4!H22:'medidas_a4'!I22),"vazio")</f>
        <v>vazio</v>
      </c>
      <c r="C87" s="5" t="str">
        <f>IF(medidas_a4!H22&gt;0,medidas_a4!H22-medidas_a4!I22,"vazio")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IF(medidas_a4!H23&gt;0,AVERAGE(medidas_a4!H23:'medidas_a4'!I23),"vazio")</f>
        <v>vazio</v>
      </c>
      <c r="C88" s="5" t="str">
        <f>IF(medidas_a4!H23&gt;0,medidas_a4!H23-medidas_a4!I23,"vazio")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IF(medidas_a4!H24&gt;0,AVERAGE(medidas_a4!H24:'medidas_a4'!I24),"vazio")</f>
        <v>vazio</v>
      </c>
      <c r="C89" s="5" t="str">
        <f>IF(medidas_a4!H24&gt;0,medidas_a4!H24-medidas_a4!I24,"vazio")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IF(medidas_a4!H25&gt;0,AVERAGE(medidas_a4!H25:'medidas_a4'!I25),"vazio")</f>
        <v>vazio</v>
      </c>
      <c r="C90" s="5" t="str">
        <f>IF(medidas_a4!H25&gt;0,medidas_a4!H25-medidas_a4!I25,"vazio")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IF(medidas_a4!H26&gt;0,AVERAGE(medidas_a4!H26:'medidas_a4'!I26),"vazio")</f>
        <v>vazio</v>
      </c>
      <c r="C91" s="5" t="str">
        <f>IF(medidas_a4!H26&gt;0,medidas_a4!H26-medidas_a4!I26,"vazio")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(medidas_a4!B7+medidas_a4!C7)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SUMXMY2(medidas_a4!B7:'medidas_a4'!B26,medidas_a4!C7:'medidas_a4'!C26)/calculos_sup!A97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(medidas_a4!B8+medidas_a4!C8)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(medidas_a4!B9+medidas_a4!C9)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(medidas_a4!B10+medidas_a4!C10)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(medidas_a4!B11+medidas_a4!C11)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(medidas_a4!B12+medidas_a4!C12)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(medidas_a4!B13+medidas_a4!C13)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(medidas_a4!B14+medidas_a4!C14)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(medidas_a4!B15+medidas_a4!C15)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(medidas_a4!B16+medidas_a4!C16)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(medidas_a4!B17+medidas_a4!C17)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(medidas_a4!B18+medidas_a4!C18)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(medidas_a4!B19+medidas_a4!C19)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(medidas_a4!B20+medidas_a4!C20)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(medidas_a4!B21+medidas_a4!C21)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(medidas_a4!B22+medidas_a4!C22)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(medidas_a4!B23+medidas_a4!C23)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(medidas_a4!B24+medidas_a4!C24)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(medidas_a4!B25+medidas_a4!C25)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(medidas_a4!B26+medidas_a4!C26)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medidas_a4!D7+medidas_a4!E7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SUMXMY2(medidas_a4!D7:'medidas_a4'!D26,medidas_a4!E7:'medidas_a4'!E26)/calculos_sup!A100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medidas_a4!D8+medidas_a4!E8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medidas_a4!D9+medidas_a4!E9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medidas_a4!D10+medidas_a4!E10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medidas_a4!D11+medidas_a4!E11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medidas_a4!D12+medidas_a4!E12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medidas_a4!D13+medidas_a4!E13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medidas_a4!D14+medidas_a4!E14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medidas_a4!D15+medidas_a4!E15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medidas_a4!D16+medidas_a4!E16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medidas_a4!D17+medidas_a4!E17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medidas_a4!D18+medidas_a4!E18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medidas_a4!D19+medidas_a4!E19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medidas_a4!D20+medidas_a4!E20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medidas_a4!D21+medidas_a4!E21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medidas_a4!D22+medidas_a4!E22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medidas_a4!D23+medidas_a4!E23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medidas_a4!D24+medidas_a4!E24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medidas_a4!D25+medidas_a4!E25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medidas_a4!D26+medidas_a4!E26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medidas_a4!F7+medidas_a4!G7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SUMXMY2(medidas_a4!F7:'medidas_a4'!F26,medidas_a4!G7:'medidas_a4'!G26)/calculos_sup!A103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medidas_a4!F8+medidas_a4!G8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medidas_a4!F9+medidas_a4!G9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medidas_a4!F10+medidas_a4!G10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medidas_a4!F11+medidas_a4!G11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medidas_a4!F12+medidas_a4!G12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medidas_a4!F13+medidas_a4!G13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medidas_a4!F14+medidas_a4!G14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medidas_a4!F15+medidas_a4!G15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medidas_a4!F16+medidas_a4!G16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medidas_a4!F17+medidas_a4!G17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medidas_a4!F18+medidas_a4!G18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medidas_a4!F19+medidas_a4!G19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medidas_a4!F20+medidas_a4!G20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medidas_a4!F21+medidas_a4!G21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medidas_a4!F22+medidas_a4!G22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medidas_a4!F23+medidas_a4!G23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medidas_a4!F24+medidas_a4!G24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medidas_a4!F25+medidas_a4!G25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medidas_a4!F26+medidas_a4!G26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medidas_a4!H7+medidas_a4!G7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SUMXMY2(medidas_a4!H7:'medidas_a4'!H26,medidas_a4!I7:'medidas_a4'!I26)/calculos_sup!A106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medidas_a4!H8+medidas_a4!G8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medidas_a4!H9+medidas_a4!G9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medidas_a4!H10+medidas_a4!G10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medidas_a4!H11+medidas_a4!G11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medidas_a4!H12+medidas_a4!G12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medidas_a4!H13+medidas_a4!G13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medidas_a4!H14+medidas_a4!G14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medidas_a4!H15+medidas_a4!G15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medidas_a4!H16+medidas_a4!G16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medidas_a4!H17+medidas_a4!G17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medidas_a4!H18+medidas_a4!G18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medidas_a4!H19+medidas_a4!G19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medidas_a4!H20+medidas_a4!G20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medidas_a4!H21+medidas_a4!G21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medidas_a4!H22+medidas_a4!G22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medidas_a4!H23+medidas_a4!G23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medidas_a4!H24+medidas_a4!G24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medidas_a4!H25+medidas_a4!G25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medidas_a4!H26+medidas_a4!G26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IF(medidas_a4!B7&gt;0,AVERAGE(medidas_a4!B7:'medidas_a4'!C7),"vazio")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IF(medidas_a4!B8&gt;0,AVERAGE(medidas_a4!B8:'medidas_a4'!C8),"vazio")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IF(medidas_a4!B9&gt;0,AVERAGE(medidas_a4!B9:'medidas_a4'!C9),"vazio")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IF(medidas_a4!B10&gt;0,AVERAGE(medidas_a4!B10:'medidas_a4'!C10),"vazio")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IF(medidas_a4!B11&gt;0,AVERAGE(medidas_a4!B11:'medidas_a4'!C11),"vazio")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IF(medidas_a4!B12&gt;0,AVERAGE(medidas_a4!B12:'medidas_a4'!C12),"vazio")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IF(medidas_a4!B13&gt;0,AVERAGE(medidas_a4!B13:'medidas_a4'!C13),"vazio")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IF(medidas_a4!B14&gt;0,AVERAGE(medidas_a4!B14:'medidas_a4'!C14),"vazio")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IF(medidas_a4!B15&gt;0,AVERAGE(medidas_a4!B15:'medidas_a4'!C15),"vazio")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IF(medidas_a4!B16&gt;0,AVERAGE(medidas_a4!B16:'medidas_a4'!C16),"vazio")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IF(medidas_a4!B17&gt;0,AVERAGE(medidas_a4!B17:'medidas_a4'!C17),"vazio")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IF(medidas_a4!B18&gt;0,AVERAGE(medidas_a4!B18:'medidas_a4'!C18),"vazio")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IF(medidas_a4!B19&gt;0,AVERAGE(medidas_a4!B19:'medidas_a4'!C19),"vazio")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IF(medidas_a4!B20&gt;0,AVERAGE(medidas_a4!B20:'medidas_a4'!C20),"vazio")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IF(medidas_a4!B21&gt;0,AVERAGE(medidas_a4!B21:'medidas_a4'!C21),"vazio")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IF(medidas_a4!B22&gt;0,AVERAGE(medidas_a4!B22:'medidas_a4'!C22),"vazio")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IF(medidas_a4!B23&gt;0,AVERAGE(medidas_a4!B23:'medidas_a4'!C23),"vazio")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IF(medidas_a4!B24&gt;0,AVERAGE(medidas_a4!B24:'medidas_a4'!C24),"vazio")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IF(medidas_a4!B25&gt;0,AVERAGE(medidas_a4!B25:'medidas_a4'!C25),"vazio")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IF(medidas_a4!B26&gt;0,AVERAGE(medidas_a4!B26:'medidas_a4'!C26),"vazio")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IF(medidas_a4!D7&gt;0,AVERAGE(medidas_a4!D7:'medidas_a4'!E7),"vazio")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IF(medidas_a4!D8&gt;0,AVERAGE(medidas_a4!D8:'medidas_a4'!E8),"vazio")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IF(medidas_a4!D9&gt;0,AVERAGE(medidas_a4!D9:'medidas_a4'!E9),"vazio")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IF(medidas_a4!D10&gt;0,AVERAGE(medidas_a4!D10:'medidas_a4'!E10),"vazio")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IF(medidas_a4!D11&gt;0,AVERAGE(medidas_a4!D11:'medidas_a4'!E11),"vazio")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IF(medidas_a4!D12&gt;0,AVERAGE(medidas_a4!D12:'medidas_a4'!E12),"vazio")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IF(medidas_a4!D13&gt;0,AVERAGE(medidas_a4!D13:'medidas_a4'!E13),"vazio")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IF(medidas_a4!D14&gt;0,AVERAGE(medidas_a4!D14:'medidas_a4'!E14),"vazio")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IF(medidas_a4!D15&gt;0,AVERAGE(medidas_a4!D15:'medidas_a4'!E15),"vazio")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IF(medidas_a4!D16&gt;0,AVERAGE(medidas_a4!D16:'medidas_a4'!E16),"vazio")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IF(medidas_a4!D17&gt;0,AVERAGE(medidas_a4!D17:'medidas_a4'!E17),"vazio")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IF(medidas_a4!D18&gt;0,AVERAGE(medidas_a4!D18:'medidas_a4'!E18),"vazio")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IF(medidas_a4!D19&gt;0,AVERAGE(medidas_a4!D19:'medidas_a4'!E19),"vazio")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IF(medidas_a4!D20&gt;0,AVERAGE(medidas_a4!D20:'medidas_a4'!E20),"vazio")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IF(medidas_a4!D21&gt;0,AVERAGE(medidas_a4!D21:'medidas_a4'!E21),"vazio")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IF(medidas_a4!D22&gt;0,AVERAGE(medidas_a4!D22:'medidas_a4'!E22),"vazio")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IF(medidas_a4!D23&gt;0,AVERAGE(medidas_a4!D23:'medidas_a4'!E23),"vazio")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IF(medidas_a4!D24&gt;0,AVERAGE(medidas_a4!D24:'medidas_a4'!E24),"vazio")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IF(medidas_a4!D25&gt;0,AVERAGE(medidas_a4!D25:'medidas_a4'!E25),"vazio")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IF(medidas_a4!D26&gt;0,AVERAGE(medidas_a4!D26:'medidas_a4'!E26),"vazio")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IF(medidas_a4!F7&gt;0,AVERAGE(medidas_a4!F7:'medidas_a4'!G7),"vazio")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IF(medidas_a4!F8&gt;0,AVERAGE(medidas_a4!F8:'medidas_a4'!G8),"vazio")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IF(medidas_a4!F9&gt;0,AVERAGE(medidas_a4!F9:'medidas_a4'!G9),"vazio")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IF(medidas_a4!F10&gt;0,AVERAGE(medidas_a4!F10:'medidas_a4'!G10),"vazio")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IF(medidas_a4!F11&gt;0,AVERAGE(medidas_a4!F11:'medidas_a4'!G11),"vazio")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IF(medidas_a4!F12&gt;0,AVERAGE(medidas_a4!F12:'medidas_a4'!G12),"vazio")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IF(medidas_a4!F13&gt;0,AVERAGE(medidas_a4!F13:'medidas_a4'!G13),"vazio")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IF(medidas_a4!F14&gt;0,AVERAGE(medidas_a4!F14:'medidas_a4'!G14),"vazio")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IF(medidas_a4!F15&gt;0,AVERAGE(medidas_a4!F15:'medidas_a4'!G15),"vazio")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IF(medidas_a4!F16&gt;0,AVERAGE(medidas_a4!F16:'medidas_a4'!G16),"vazio")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IF(medidas_a4!F17&gt;0,AVERAGE(medidas_a4!F17:'medidas_a4'!G17),"vazio")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IF(medidas_a4!F18&gt;0,AVERAGE(medidas_a4!F18:'medidas_a4'!G18),"vazio")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IF(medidas_a4!F19&gt;0,AVERAGE(medidas_a4!F19:'medidas_a4'!G19),"vazio")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IF(medidas_a4!F20&gt;0,AVERAGE(medidas_a4!F20:'medidas_a4'!G20),"vazio")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IF(medidas_a4!F21&gt;0,AVERAGE(medidas_a4!F21:'medidas_a4'!G21),"vazio")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IF(medidas_a4!F22&gt;0,AVERAGE(medidas_a4!F22:'medidas_a4'!G22),"vazio")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IF(medidas_a4!F23&gt;0,AVERAGE(medidas_a4!F23:'medidas_a4'!G23),"vazio")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IF(medidas_a4!F24&gt;0,AVERAGE(medidas_a4!F24:'medidas_a4'!G24),"vazio")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IF(medidas_a4!F25&gt;0,AVERAGE(medidas_a4!F25:'medidas_a4'!G25),"vazio")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IF(medidas_a4!F26&gt;0,AVERAGE(medidas_a4!F26:'medidas_a4'!G26),"vazio")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IF(medidas_a4!H7&gt;0,AVERAGE(medidas_a4!H7:'medidas_a4'!I7),"vazio")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IF(medidas_a4!H8&gt;0,AVERAGE(medidas_a4!H8:'medidas_a4'!I8),"vazio")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IF(medidas_a4!H9&gt;0,AVERAGE(medidas_a4!H9:'medidas_a4'!I9),"vazio")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IF(medidas_a4!H10&gt;0,AVERAGE(medidas_a4!H10:'medidas_a4'!I10),"vazio")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IF(medidas_a4!H11&gt;0,AVERAGE(medidas_a4!H11:'medidas_a4'!I11),"vazio")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IF(medidas_a4!H12&gt;0,AVERAGE(medidas_a4!H12:'medidas_a4'!I12),"vazio")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IF(medidas_a4!H13&gt;0,AVERAGE(medidas_a4!H13:'medidas_a4'!I13),"vazio")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IF(medidas_a4!H14&gt;0,AVERAGE(medidas_a4!H14:'medidas_a4'!I14),"vazio")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IF(medidas_a4!H15&gt;0,AVERAGE(medidas_a4!H15:'medidas_a4'!I15),"vazio")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IF(medidas_a4!H16&gt;0,AVERAGE(medidas_a4!H16:'medidas_a4'!I16),"vazio")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IF(medidas_a4!H17&gt;0,AVERAGE(medidas_a4!H17:'medidas_a4'!I17),"vazio")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IF(medidas_a4!H18&gt;0,AVERAGE(medidas_a4!H18:'medidas_a4'!I18),"vazio")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IF(medidas_a4!H19&gt;0,AVERAGE(medidas_a4!H19:'medidas_a4'!I19),"vazio")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IF(medidas_a4!H20&gt;0,AVERAGE(medidas_a4!H20:'medidas_a4'!I20),"vazio")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IF(medidas_a4!H21&gt;0,AVERAGE(medidas_a4!H21:'medidas_a4'!I21),"vazio")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IF(medidas_a4!H22&gt;0,AVERAGE(medidas_a4!H22:'medidas_a4'!I22),"vazio")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IF(medidas_a4!H23&gt;0,AVERAGE(medidas_a4!H23:'medidas_a4'!I23),"vazio")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IF(medidas_a4!H24&gt;0,AVERAGE(medidas_a4!H24:'medidas_a4'!I24),"vazio")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IF(medidas_a4!H25&gt;0,AVERAGE(medidas_a4!H25:'medidas_a4'!I25),"vazio")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IF(medidas_a3!H26&gt;0,AVERAGE(medidas_a3!H26:'medidas_a3'!I26),"vazio")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H49:K49"/>
    <mergeCell ref="A256:F256"/>
    <mergeCell ref="H50:I50"/>
    <mergeCell ref="J50:K50"/>
    <mergeCell ref="A70:M70"/>
    <mergeCell ref="H71:K71"/>
    <mergeCell ref="H72:I72"/>
    <mergeCell ref="J72:K72"/>
    <mergeCell ref="A186:M186"/>
    <mergeCell ref="A163:F163"/>
    <mergeCell ref="A93:M93"/>
    <mergeCell ref="A94:F94"/>
    <mergeCell ref="A117:F117"/>
    <mergeCell ref="A140:F140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H28:I28"/>
    <mergeCell ref="J28:K28"/>
    <mergeCell ref="A48:M48"/>
    <mergeCell ref="A26:M26"/>
    <mergeCell ref="H27:K27"/>
  </mergeCells>
  <phoneticPr fontId="18" type="noConversion"/>
  <hyperlinks>
    <hyperlink ref="A3:F3" location="medidas_sup!A1" display="Supervisor" xr:uid="{00000000-0004-0000-5C00-000000000000}"/>
    <hyperlink ref="A3:M3" location="medidas_a4!A1" display="Antropometrista 4" xr:uid="{00000000-0004-0000-5C00-000001000000}"/>
  </hyperlinks>
  <pageMargins left="0.511811024" right="0.511811024" top="0.78740157499999996" bottom="0.78740157499999996" header="0.31496062000000002" footer="0.3149606200000000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Plan93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1.7109375" style="3" customWidth="1"/>
    <col min="4" max="4" width="11.28515625" style="3" customWidth="1"/>
    <col min="5" max="5" width="11.140625" style="3" customWidth="1"/>
    <col min="6" max="6" width="18.710937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67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68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IF(medidas_a5!B7&gt;0,AVERAGE(medidas_a5!B7:'medidas_a5'!C7),"vazio")</f>
        <v>vazio</v>
      </c>
      <c r="C6" s="5" t="str">
        <f>IF(medidas_a5!B7&gt;0,medidas_a5!B7-medidas_a5!C7,"vazio")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IF(medidas_a5!B8&gt;0,AVERAGE(medidas_a5!B8:'medidas_a5'!C8),"vazio")</f>
        <v>vazio</v>
      </c>
      <c r="C7" s="5" t="str">
        <f>IF(medidas_a5!B8&gt;0,medidas_a5!B8-medidas_a5!C8,"vazio")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IF(medidas_a5!B9&gt;0,AVERAGE(medidas_a5!B9:'medidas_a5'!C9),"vazio")</f>
        <v>vazio</v>
      </c>
      <c r="C8" s="5" t="str">
        <f>IF(medidas_a5!B9&gt;0,medidas_a5!B9-medidas_a5!C9,"vazio")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IF(medidas_a5!B10&gt;0,AVERAGE(medidas_a5!B10:'medidas_a5'!C10),"vazio")</f>
        <v>vazio</v>
      </c>
      <c r="C9" s="5" t="str">
        <f>IF(medidas_a5!B10&gt;0,medidas_a5!B10-medidas_a5!C10,"vazio")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IF(medidas_a5!B11&gt;0,AVERAGE(medidas_a5!B11:'medidas_a5'!C11),"vazio")</f>
        <v>vazio</v>
      </c>
      <c r="C10" s="5" t="str">
        <f>IF(medidas_a5!B11&gt;0,medidas_a5!B11-medidas_a5!C11,"vazio")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IF(medidas_a5!B12&gt;0,AVERAGE(medidas_a5!B12:'medidas_a5'!C12),"vazio")</f>
        <v>vazio</v>
      </c>
      <c r="C11" s="5" t="str">
        <f>IF(medidas_a5!B12&gt;0,medidas_a5!B12-medidas_a5!C12,"vazio")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IF(medidas_a5!B13&gt;0,AVERAGE(medidas_a5!B13:'medidas_a5'!C13),"vazio")</f>
        <v>vazio</v>
      </c>
      <c r="C12" s="5" t="str">
        <f>IF(medidas_a5!B13&gt;0,medidas_a5!B13-medidas_a5!C13,"vazio")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IF(medidas_a5!B14&gt;0,AVERAGE(medidas_a5!B14:'medidas_a5'!C14),"vazio")</f>
        <v>vazio</v>
      </c>
      <c r="C13" s="5" t="str">
        <f>IF(medidas_a5!B14&gt;0,medidas_a5!B14-medidas_a5!C14,"vazio")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IF(medidas_a5!B15&gt;0,AVERAGE(medidas_a5!B15:'medidas_a5'!C15),"vazio")</f>
        <v>vazio</v>
      </c>
      <c r="C14" s="5" t="str">
        <f>IF(medidas_a5!B15&gt;0,medidas_a5!B15-medidas_a5!C15,"vazio")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IF(medidas_a5!B16&gt;0,AVERAGE(medidas_a5!B16:'medidas_a5'!C16),"vazio")</f>
        <v>vazio</v>
      </c>
      <c r="C15" s="5" t="str">
        <f>IF(medidas_a5!B16&gt;0,medidas_a5!B16-medidas_a5!C16,"vazio")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IF(medidas_a5!B17&gt;0,AVERAGE(medidas_a5!B17:'medidas_a5'!C17),"vazio")</f>
        <v>vazio</v>
      </c>
      <c r="C16" s="5" t="str">
        <f>IF(medidas_a5!B17&gt;0,medidas_a5!B17-medidas_a5!C17,"vazio")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IF(medidas_a5!B18&gt;0,AVERAGE(medidas_a5!B18:'medidas_a5'!C18),"vazio")</f>
        <v>vazio</v>
      </c>
      <c r="C17" s="5" t="str">
        <f>IF(medidas_a5!B18&gt;0,medidas_a5!B18-medidas_a5!C18,"vazio")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IF(medidas_a5!B19&gt;0,AVERAGE(medidas_a5!B19:'medidas_a5'!C19),"vazio")</f>
        <v>vazio</v>
      </c>
      <c r="C18" s="5" t="str">
        <f>IF(medidas_a5!B19&gt;0,medidas_a5!B19-medidas_a5!C19,"vazio")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IF(medidas_a5!B20&gt;0,AVERAGE(medidas_a5!B20:'medidas_a5'!C20),"vazio")</f>
        <v>vazio</v>
      </c>
      <c r="C19" s="5" t="str">
        <f>IF(medidas_a5!B20&gt;0,medidas_a5!B20-medidas_a5!C20,"vazio")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IF(medidas_a5!B21&gt;0,AVERAGE(medidas_a5!B21:'medidas_a5'!C21),"vazio")</f>
        <v>vazio</v>
      </c>
      <c r="C20" s="5" t="str">
        <f>IF(medidas_a5!B21&gt;0,medidas_a5!B21-medidas_a5!C21,"vazio")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IF(medidas_a5!B22&gt;0,AVERAGE(medidas_a5!B22:'medidas_a5'!C22),"vazio")</f>
        <v>vazio</v>
      </c>
      <c r="C21" s="5" t="str">
        <f>IF(medidas_a5!B22&gt;0,medidas_a5!B22-medidas_a5!C22,"vazio")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IF(medidas_a5!B23&gt;0,AVERAGE(medidas_a5!B23:'medidas_a5'!C23),"vazio")</f>
        <v>vazio</v>
      </c>
      <c r="C22" s="5" t="str">
        <f>IF(medidas_a5!B23&gt;0,medidas_a5!B23-medidas_a5!C23,"vazio")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IF(medidas_a5!B24&gt;0,AVERAGE(medidas_a5!B24:'medidas_a5'!C24),"vazio")</f>
        <v>vazio</v>
      </c>
      <c r="C23" s="5" t="str">
        <f>IF(medidas_a5!B24&gt;0,medidas_a5!B24-medidas_a5!C24,"vazio")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IF(medidas_a5!B25&gt;0,AVERAGE(medidas_a5!B25:'medidas_a5'!C25),"vazio")</f>
        <v>vazio</v>
      </c>
      <c r="C24" s="5" t="str">
        <f>IF(medidas_a5!B25&gt;0,medidas_a5!B25-medidas_a5!C25,"vazio")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IF(medidas_a5!B26&gt;0,AVERAGE(medidas_a5!B26:'medidas_a5'!C26),"vazio")</f>
        <v>vazio</v>
      </c>
      <c r="C25" s="5" t="str">
        <f>IF(medidas_a5!B26&gt;0,medidas_a5!B26-medidas_a5!C26,"vazio")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IF(medidas_a5!D7&gt;0,AVERAGE(medidas_a5!D7:'medidas_a5'!E7),"vazio")</f>
        <v>vazio</v>
      </c>
      <c r="C28" s="5" t="str">
        <f>IF(medidas_a5!D7&gt;0,medidas_a5!D7-medidas_a5!E7,"vazio")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IF(medidas_a5!D8&gt;0,AVERAGE(medidas_a5!D8:'medidas_a5'!E8),"vazio")</f>
        <v>vazio</v>
      </c>
      <c r="C29" s="5" t="str">
        <f>IF(medidas_a5!D8&gt;0,medidas_a5!D8-medidas_a5!E8,"vazio")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IF(medidas_a5!D9&gt;0,AVERAGE(medidas_a5!D9:'medidas_a5'!E9),"vazio")</f>
        <v>vazio</v>
      </c>
      <c r="C30" s="5" t="str">
        <f>IF(medidas_a5!D9&gt;0,medidas_a5!D9-medidas_a5!E9,"vazio")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IF(medidas_a5!D10&gt;0,AVERAGE(medidas_a5!D10:'medidas_a5'!E10),"vazio")</f>
        <v>vazio</v>
      </c>
      <c r="C31" s="5" t="str">
        <f>IF(medidas_a5!D10&gt;0,medidas_a5!D10-medidas_a5!E10,"vazio")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IF(medidas_a5!D11&gt;0,AVERAGE(medidas_a5!D11:'medidas_a5'!E11),"vazio")</f>
        <v>vazio</v>
      </c>
      <c r="C32" s="5" t="str">
        <f>IF(medidas_a5!D11&gt;0,medidas_a5!D11-medidas_a5!E11,"vazio")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IF(medidas_a5!D12&gt;0,AVERAGE(medidas_a5!D12:'medidas_a5'!E12),"vazio")</f>
        <v>vazio</v>
      </c>
      <c r="C33" s="5" t="str">
        <f>IF(medidas_a5!D12&gt;0,medidas_a5!D12-medidas_a5!E12,"vazio")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IF(medidas_a5!D13&gt;0,AVERAGE(medidas_a5!D13:'medidas_a5'!E13),"vazio")</f>
        <v>vazio</v>
      </c>
      <c r="C34" s="5" t="str">
        <f>IF(medidas_a5!D13&gt;0,medidas_a5!D13-medidas_a5!E13,"vazio")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IF(medidas_a5!D14&gt;0,AVERAGE(medidas_a5!D14:'medidas_a5'!E14),"vazio")</f>
        <v>vazio</v>
      </c>
      <c r="C35" s="5" t="str">
        <f>IF(medidas_a5!D14&gt;0,medidas_a5!D14-medidas_a5!E14,"vazio")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IF(medidas_a5!D15&gt;0,AVERAGE(medidas_a5!D15:'medidas_a5'!E15),"vazio")</f>
        <v>vazio</v>
      </c>
      <c r="C36" s="5" t="str">
        <f>IF(medidas_a5!D15&gt;0,medidas_a5!D15-medidas_a5!E15,"vazio")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IF(medidas_a5!D16&gt;0,AVERAGE(medidas_a5!D16:'medidas_a5'!E16),"vazio")</f>
        <v>vazio</v>
      </c>
      <c r="C37" s="5" t="str">
        <f>IF(medidas_a5!D16&gt;0,medidas_a5!D16-medidas_a5!E16,"vazio")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IF(medidas_a5!D17&gt;0,AVERAGE(medidas_a5!D17:'medidas_a5'!E17),"vazio")</f>
        <v>vazio</v>
      </c>
      <c r="C38" s="5" t="str">
        <f>IF(medidas_a5!D17&gt;0,medidas_a5!D17-medidas_a5!E17,"vazio")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IF(medidas_a5!D18&gt;0,AVERAGE(medidas_a5!D18:'medidas_a5'!E18),"vazio")</f>
        <v>vazio</v>
      </c>
      <c r="C39" s="5" t="str">
        <f>IF(medidas_a5!D18&gt;0,medidas_a5!D18-medidas_a5!E18,"vazio")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IF(medidas_a5!D19&gt;0,AVERAGE(medidas_a5!D19:'medidas_a5'!E19),"vazio")</f>
        <v>vazio</v>
      </c>
      <c r="C40" s="5" t="str">
        <f>IF(medidas_a5!D19&gt;0,medidas_a5!D19-medidas_a5!E19,"vazio")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IF(medidas_a5!D20&gt;0,AVERAGE(medidas_a5!D20:'medidas_a5'!E20),"vazio")</f>
        <v>vazio</v>
      </c>
      <c r="C41" s="5" t="str">
        <f>IF(medidas_a5!D20&gt;0,medidas_a5!D20-medidas_a5!E20,"vazio")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IF(medidas_a5!D21&gt;0,AVERAGE(medidas_a5!D21:'medidas_a5'!E21),"vazio")</f>
        <v>vazio</v>
      </c>
      <c r="C42" s="5" t="str">
        <f>IF(medidas_a5!D21&gt;0,medidas_a5!D21-medidas_a5!E21,"vazio")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IF(medidas_a5!D22&gt;0,AVERAGE(medidas_a5!D22:'medidas_a5'!E22),"vazio")</f>
        <v>vazio</v>
      </c>
      <c r="C43" s="5" t="str">
        <f>IF(medidas_a5!D22&gt;0,medidas_a5!D22-medidas_a5!E22,"vazio")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IF(medidas_a5!D23&gt;0,AVERAGE(medidas_a5!D23:'medidas_a5'!E23),"vazio")</f>
        <v>vazio</v>
      </c>
      <c r="C44" s="5" t="str">
        <f>IF(medidas_a5!D23&gt;0,medidas_a5!D23-medidas_a5!E23,"vazio")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IF(medidas_a5!D24&gt;0,AVERAGE(medidas_a5!D24:'medidas_a5'!E24),"vazio")</f>
        <v>vazio</v>
      </c>
      <c r="C45" s="5" t="str">
        <f>IF(medidas_a5!D24&gt;0,medidas_a5!D24-medidas_a5!E24,"vazio")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IF(medidas_a5!D25&gt;0,AVERAGE(medidas_a5!D25:'medidas_a5'!E25),"vazio")</f>
        <v>vazio</v>
      </c>
      <c r="C46" s="5" t="str">
        <f>IF(medidas_a5!D25&gt;0,medidas_a5!D25-medidas_a5!E25,"vazio")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IF(medidas_a5!D26&gt;0,AVERAGE(medidas_a5!D26:'medidas_a5'!E26),"vazio")</f>
        <v>vazio</v>
      </c>
      <c r="C47" s="5" t="str">
        <f>IF(medidas_a5!D26&gt;0,medidas_a5!D26-medidas_a5!E26,"vazio")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IF(medidas_a5!F7&gt;0,AVERAGE(medidas_a5!F7:'medidas_a5'!G7),"vazio")</f>
        <v>vazio</v>
      </c>
      <c r="C50" s="5" t="str">
        <f>IF(medidas_a5!F7&gt;0,medidas_a5!F7-medidas_a5!G7,"vazio")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IF(medidas_a5!F8&gt;0,AVERAGE(medidas_a5!F8:'medidas_a5'!G8),"vazio")</f>
        <v>vazio</v>
      </c>
      <c r="C51" s="5" t="str">
        <f>IF(medidas_a5!F8&gt;0,medidas_a5!F8-medidas_a5!G8,"vazio")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IF(medidas_a5!F9&gt;0,AVERAGE(medidas_a5!F9:'medidas_a5'!G9),"vazio")</f>
        <v>vazio</v>
      </c>
      <c r="C52" s="5" t="str">
        <f>IF(medidas_a5!F9&gt;0,medidas_a5!F9-medidas_a5!G9,"vazio")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IF(medidas_a5!F10&gt;0,AVERAGE(medidas_a5!F10:'medidas_a5'!G10),"vazio")</f>
        <v>vazio</v>
      </c>
      <c r="C53" s="5" t="str">
        <f>IF(medidas_a5!F10&gt;0,medidas_a5!F10-medidas_a5!G10,"vazio")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IF(medidas_a5!F11&gt;0,AVERAGE(medidas_a5!F11:'medidas_a5'!G11),"vazio")</f>
        <v>vazio</v>
      </c>
      <c r="C54" s="5" t="str">
        <f>IF(medidas_a5!F11&gt;0,medidas_a5!F11-medidas_a5!G11,"vazio")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IF(medidas_a5!F12&gt;0,AVERAGE(medidas_a5!F12:'medidas_a5'!G12),"vazio")</f>
        <v>vazio</v>
      </c>
      <c r="C55" s="5" t="str">
        <f>IF(medidas_a5!F12&gt;0,medidas_a5!F12-medidas_a5!G12,"vazio")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IF(medidas_a5!F13&gt;0,AVERAGE(medidas_a5!F13:'medidas_a5'!G13),"vazio")</f>
        <v>vazio</v>
      </c>
      <c r="C56" s="5" t="str">
        <f>IF(medidas_a5!F13&gt;0,medidas_a5!F13-medidas_a5!G13,"vazio")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IF(medidas_a5!F14&gt;0,AVERAGE(medidas_a5!F14:'medidas_a5'!G14),"vazio")</f>
        <v>vazio</v>
      </c>
      <c r="C57" s="5" t="str">
        <f>IF(medidas_a5!F14&gt;0,medidas_a5!F14-medidas_a5!G14,"vazio")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IF(medidas_a5!F15&gt;0,AVERAGE(medidas_a5!F15:'medidas_a5'!G15),"vazio")</f>
        <v>vazio</v>
      </c>
      <c r="C58" s="5" t="str">
        <f>IF(medidas_a5!F15&gt;0,medidas_a5!F15-medidas_a5!G15,"vazio")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IF(medidas_a5!F16&gt;0,AVERAGE(medidas_a5!F16:'medidas_a5'!G16),"vazio")</f>
        <v>vazio</v>
      </c>
      <c r="C59" s="5" t="str">
        <f>IF(medidas_a5!F16&gt;0,medidas_a5!F16-medidas_a5!G16,"vazio")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IF(medidas_a5!F17&gt;0,AVERAGE(medidas_a5!F17:'medidas_a5'!G17),"vazio")</f>
        <v>vazio</v>
      </c>
      <c r="C60" s="5" t="str">
        <f>IF(medidas_a5!F17&gt;0,medidas_a5!F17-medidas_a5!G17,"vazio")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IF(medidas_a5!F18&gt;0,AVERAGE(medidas_a5!F18:'medidas_a5'!G18),"vazio")</f>
        <v>vazio</v>
      </c>
      <c r="C61" s="5" t="str">
        <f>IF(medidas_a5!F18&gt;0,medidas_a5!F18-medidas_a5!G18,"vazio")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IF(medidas_a5!F19&gt;0,AVERAGE(medidas_a5!F19:'medidas_a5'!G19),"vazio")</f>
        <v>vazio</v>
      </c>
      <c r="C62" s="5" t="str">
        <f>IF(medidas_a5!F19&gt;0,medidas_a5!F19-medidas_a5!G19,"vazio")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IF(medidas_a5!F20&gt;0,AVERAGE(medidas_a5!F20:'medidas_a5'!G20),"vazio")</f>
        <v>vazio</v>
      </c>
      <c r="C63" s="5" t="str">
        <f>IF(medidas_a5!F20&gt;0,medidas_a5!F20-medidas_a5!G20,"vazio")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IF(medidas_a5!F21&gt;0,AVERAGE(medidas_a5!F21:'medidas_a5'!G21),"vazio")</f>
        <v>vazio</v>
      </c>
      <c r="C64" s="5" t="str">
        <f>IF(medidas_a5!F21&gt;0,medidas_a5!F21-medidas_a5!G21,"vazio")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IF(medidas_a5!F22&gt;0,AVERAGE(medidas_a5!F22:'medidas_a5'!G22),"vazio")</f>
        <v>vazio</v>
      </c>
      <c r="C65" s="5" t="str">
        <f>IF(medidas_a5!F22&gt;0,medidas_a5!F22-medidas_a5!G22,"vazio")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IF(medidas_a5!F23&gt;0,AVERAGE(medidas_a5!F23:'medidas_a5'!G23),"vazio")</f>
        <v>vazio</v>
      </c>
      <c r="C66" s="5" t="str">
        <f>IF(medidas_a5!F23&gt;0,medidas_a5!F23-medidas_a5!G23,"vazio")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IF(medidas_a5!F24&gt;0,AVERAGE(medidas_a5!F24:'medidas_a5'!G24),"vazio")</f>
        <v>vazio</v>
      </c>
      <c r="C67" s="5" t="str">
        <f>IF(medidas_a5!F24&gt;0,medidas_a5!F24-medidas_a5!G24,"vazio")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IF(medidas_a5!F25&gt;0,AVERAGE(medidas_a5!F25:'medidas_a5'!G25),"vazio")</f>
        <v>vazio</v>
      </c>
      <c r="C68" s="5" t="str">
        <f>IF(medidas_a5!F25&gt;0,medidas_a5!F25-medidas_a5!G25,"vazio")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IF(medidas_a5!F26&gt;0,AVERAGE(medidas_a5!F26:'medidas_a5'!G26),"vazio")</f>
        <v>vazio</v>
      </c>
      <c r="C69" s="5" t="str">
        <f>IF(medidas_a5!F26&gt;0,medidas_a5!F26-medidas_a5!G26,"vazio")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IF(medidas_a5!H7&gt;0,AVERAGE(medidas_a5!H7:'medidas_a5'!I7),"vazio")</f>
        <v>vazio</v>
      </c>
      <c r="C72" s="5" t="str">
        <f>IF(medidas_a5!H7&gt;0,medidas_a5!H7-medidas_a5!I7,"vazio")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IF(medidas_a5!H8&gt;0,AVERAGE(medidas_a5!H8:'medidas_a5'!I8),"vazio")</f>
        <v>vazio</v>
      </c>
      <c r="C73" s="5" t="str">
        <f>IF(medidas_a5!H8&gt;0,medidas_a5!H8-medidas_a5!I8,"vazio")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IF(medidas_a5!H9&gt;0,AVERAGE(medidas_a5!H9:'medidas_a5'!I9),"vazio")</f>
        <v>vazio</v>
      </c>
      <c r="C74" s="5" t="str">
        <f>IF(medidas_a5!H9&gt;0,medidas_a5!H9-medidas_a5!I9,"vazio")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IF(medidas_a5!H10&gt;0,AVERAGE(medidas_a5!H10:'medidas_a5'!I10),"vazio")</f>
        <v>vazio</v>
      </c>
      <c r="C75" s="5" t="str">
        <f>IF(medidas_a5!H10&gt;0,medidas_a5!H10-medidas_a5!I10,"vazio")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IF(medidas_a5!H11&gt;0,AVERAGE(medidas_a5!H11:'medidas_a5'!I11),"vazio")</f>
        <v>vazio</v>
      </c>
      <c r="C76" s="5" t="str">
        <f>IF(medidas_a5!H11&gt;0,medidas_a5!H11-medidas_a5!I11,"vazio")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IF(medidas_a5!H12&gt;0,AVERAGE(medidas_a5!H12:'medidas_a5'!I12),"vazio")</f>
        <v>vazio</v>
      </c>
      <c r="C77" s="5" t="str">
        <f>IF(medidas_a5!H12&gt;0,medidas_a5!H12-medidas_a5!I12,"vazio")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IF(medidas_a5!H13&gt;0,AVERAGE(medidas_a5!H13:'medidas_a5'!I13),"vazio")</f>
        <v>vazio</v>
      </c>
      <c r="C78" s="5" t="str">
        <f>IF(medidas_a5!H13&gt;0,medidas_a5!H13-medidas_a5!I13,"vazio")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IF(medidas_a5!H14&gt;0,AVERAGE(medidas_a5!H14:'medidas_a5'!I14),"vazio")</f>
        <v>vazio</v>
      </c>
      <c r="C79" s="5" t="str">
        <f>IF(medidas_a5!H14&gt;0,medidas_a5!H14-medidas_a5!I14,"vazio")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IF(medidas_a5!H15&gt;0,AVERAGE(medidas_a5!H15:'medidas_a5'!I15),"vazio")</f>
        <v>vazio</v>
      </c>
      <c r="C80" s="5" t="str">
        <f>IF(medidas_a5!H15&gt;0,medidas_a5!H15-medidas_a5!I15,"vazio")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IF(medidas_a5!H16&gt;0,AVERAGE(medidas_a5!H16:'medidas_a5'!I16),"vazio")</f>
        <v>vazio</v>
      </c>
      <c r="C81" s="5" t="str">
        <f>IF(medidas_a5!H16&gt;0,medidas_a5!H16-medidas_a5!I16,"vazio")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IF(medidas_a5!H17&gt;0,AVERAGE(medidas_a5!H17:'medidas_a5'!I17),"vazio")</f>
        <v>vazio</v>
      </c>
      <c r="C82" s="5" t="str">
        <f>IF(medidas_a5!H17&gt;0,medidas_a5!H17-medidas_a5!I17,"vazio")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IF(medidas_a5!H18&gt;0,AVERAGE(medidas_a5!H18:'medidas_a5'!I18),"vazio")</f>
        <v>vazio</v>
      </c>
      <c r="C83" s="5" t="str">
        <f>IF(medidas_a5!H18&gt;0,medidas_a5!H18-medidas_a5!I18,"vazio")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IF(medidas_a5!H19&gt;0,AVERAGE(medidas_a5!H19:'medidas_a5'!I19),"vazio")</f>
        <v>vazio</v>
      </c>
      <c r="C84" s="5" t="str">
        <f>IF(medidas_a5!H19&gt;0,medidas_a5!H19-medidas_a5!I19,"vazio")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IF(medidas_a5!H20&gt;0,AVERAGE(medidas_a5!H20:'medidas_a5'!I20),"vazio")</f>
        <v>vazio</v>
      </c>
      <c r="C85" s="5" t="str">
        <f>IF(medidas_a5!H20&gt;0,medidas_a5!H20-medidas_a5!I20,"vazio")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IF(medidas_a5!H21&gt;0,AVERAGE(medidas_a5!H21:'medidas_a5'!I21),"vazio")</f>
        <v>vazio</v>
      </c>
      <c r="C86" s="5" t="str">
        <f>IF(medidas_a5!H21&gt;0,medidas_a5!H21-medidas_a5!I21,"vazio")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IF(medidas_a5!H22&gt;0,AVERAGE(medidas_a5!H22:'medidas_a5'!I22),"vazio")</f>
        <v>vazio</v>
      </c>
      <c r="C87" s="5" t="str">
        <f>IF(medidas_a5!H22&gt;0,medidas_a5!H22-medidas_a5!I22,"vazio")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IF(medidas_a5!H23&gt;0,AVERAGE(medidas_a5!H23:'medidas_a5'!I23),"vazio")</f>
        <v>vazio</v>
      </c>
      <c r="C88" s="5" t="str">
        <f>IF(medidas_a5!H23&gt;0,medidas_a5!H23-medidas_a5!I23,"vazio")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IF(medidas_a5!H24&gt;0,AVERAGE(medidas_a5!H24:'medidas_a5'!I24),"vazio")</f>
        <v>vazio</v>
      </c>
      <c r="C89" s="5" t="str">
        <f>IF(medidas_a5!H24&gt;0,medidas_a5!H24-medidas_a5!I24,"vazio")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IF(medidas_a5!H25&gt;0,AVERAGE(medidas_a5!H25:'medidas_a5'!I25),"vazio")</f>
        <v>vazio</v>
      </c>
      <c r="C90" s="5" t="str">
        <f>IF(medidas_a5!H25&gt;0,medidas_a5!H25-medidas_a5!I25,"vazio")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IF(medidas_a5!H26&gt;0,AVERAGE(medidas_a5!H26:'medidas_a5'!I26),"vazio")</f>
        <v>vazio</v>
      </c>
      <c r="C91" s="5" t="str">
        <f>IF(medidas_a5!H26&gt;0,medidas_a5!H26-medidas_a5!I26,"vazio")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(medidas_a5!B7+medidas_a5!C7)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SUMXMY2(medidas_a5!B7:'medidas_a5'!B26,medidas_a5!C7:'medidas_a5'!C26)/calculos_sup!A97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(medidas_a5!B8+medidas_a5!C8)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(medidas_a5!B9+medidas_a5!C9)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(medidas_a5!B10+medidas_a5!C10)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(medidas_a5!B11+medidas_a5!C11)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(medidas_a5!B12+medidas_a5!C12)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(medidas_a5!B13+medidas_a5!C13)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(medidas_a5!B14+medidas_a5!C14)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(medidas_a5!B15+medidas_a5!C15)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(medidas_a5!B16+medidas_a5!C16)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(medidas_a5!B17+medidas_a5!C17)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(medidas_a5!B18+medidas_a5!C18)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(medidas_a5!B19+medidas_a5!C19)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(medidas_a5!B20+medidas_a5!C20)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(medidas_a5!B21+medidas_a5!C21)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(medidas_a5!B22+medidas_a5!C22)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(medidas_a5!B23+medidas_a5!C23)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(medidas_a5!B24+medidas_a5!C24)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(medidas_a5!B25+medidas_a5!C25)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(medidas_a5!B26+medidas_a5!C26)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medidas_a5!D7+medidas_a5!E7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SUMXMY2(medidas_a5!D7:'medidas_a5'!D26,medidas_a5!E7:'medidas_a5'!E26)/calculos_sup!A100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medidas_a5!D8+medidas_a5!E8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medidas_a5!D9+medidas_a5!E9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medidas_a5!D10+medidas_a5!E10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medidas_a5!D11+medidas_a5!E11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medidas_a5!D12+medidas_a5!E12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medidas_a5!D13+medidas_a5!E13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medidas_a5!D14+medidas_a5!E14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medidas_a5!D15+medidas_a5!E15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medidas_a5!D16+medidas_a5!E16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medidas_a5!D17+medidas_a5!E17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medidas_a5!D18+medidas_a5!E18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medidas_a5!D19+medidas_a5!E19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medidas_a5!D20+medidas_a5!E20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medidas_a5!D21+medidas_a5!E21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medidas_a5!D22+medidas_a5!E22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medidas_a5!D23+medidas_a5!E23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medidas_a5!D24+medidas_a5!E24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medidas_a5!D25+medidas_a5!E25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medidas_a5!D26+medidas_a5!E26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medidas_a5!F7+medidas_a5!G7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SUMXMY2(medidas_a5!F7:'medidas_a5'!F26,medidas_a5!G7:'medidas_a5'!G26)/calculos_sup!A103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medidas_a5!F8+medidas_a5!G8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medidas_a5!F9+medidas_a5!G9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medidas_a5!F10+medidas_a5!G10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medidas_a5!F11+medidas_a5!G11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medidas_a5!F12+medidas_a5!G12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medidas_a5!F13+medidas_a5!G13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medidas_a5!F14+medidas_a5!G14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medidas_a5!F15+medidas_a5!G15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medidas_a5!F16+medidas_a5!G16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medidas_a5!F17+medidas_a5!G17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medidas_a5!F18+medidas_a5!G18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medidas_a5!F19+medidas_a5!G19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medidas_a5!F20+medidas_a5!G20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medidas_a5!F21+medidas_a5!G21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medidas_a5!F22+medidas_a5!G22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medidas_a5!F23+medidas_a5!G23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medidas_a5!F24+medidas_a5!G24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medidas_a5!F25+medidas_a5!G25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medidas_a5!F26+medidas_a5!G26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medidas_a5!H7+medidas_a5!G7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SUMXMY2(medidas_a5!H7:'medidas_a5'!H26,medidas_a5!I7:'medidas_a5'!I26)/calculos_sup!A106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medidas_a5!H8+medidas_a5!G8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medidas_a5!H9+medidas_a5!G9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medidas_a5!H10+medidas_a5!G10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medidas_a5!H11+medidas_a5!G11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medidas_a5!H12+medidas_a5!G12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medidas_a5!H13+medidas_a5!G13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medidas_a5!H14+medidas_a5!G14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medidas_a5!H15+medidas_a5!G15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medidas_a5!H16+medidas_a5!G16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medidas_a5!H17+medidas_a5!G17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medidas_a5!H18+medidas_a5!G18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medidas_a5!H19+medidas_a5!G19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medidas_a5!H20+medidas_a5!G20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medidas_a5!H21+medidas_a5!G21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medidas_a5!H22+medidas_a5!G22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medidas_a5!H23+medidas_a5!G23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medidas_a5!H24+medidas_a5!G24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medidas_a5!H25+medidas_a5!G25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medidas_a5!H26+medidas_a5!G26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IF(medidas_a5!B7&gt;0,AVERAGE(medidas_a5!B7:'medidas_a5'!C7),"vazio")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IF(medidas_a5!B8&gt;0,AVERAGE(medidas_a5!B8:'medidas_a5'!C8),"vazio")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IF(medidas_a5!B9&gt;0,AVERAGE(medidas_a5!B9:'medidas_a5'!C9),"vazio")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IF(medidas_a5!B10&gt;0,AVERAGE(medidas_a5!B10:'medidas_a5'!C10),"vazio")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IF(medidas_a5!B11&gt;0,AVERAGE(medidas_a5!B11:'medidas_a5'!C11),"vazio")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IF(medidas_a5!B12&gt;0,AVERAGE(medidas_a5!B12:'medidas_a5'!C12),"vazio")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IF(medidas_a5!B13&gt;0,AVERAGE(medidas_a5!B13:'medidas_a5'!C13),"vazio")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IF(medidas_a5!B14&gt;0,AVERAGE(medidas_a5!B14:'medidas_a5'!C14),"vazio")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IF(medidas_a5!B15&gt;0,AVERAGE(medidas_a5!B15:'medidas_a5'!C15),"vazio")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IF(medidas_a5!B16&gt;0,AVERAGE(medidas_a5!B16:'medidas_a5'!C16),"vazio")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IF(medidas_a5!B17&gt;0,AVERAGE(medidas_a5!B17:'medidas_a5'!C17),"vazio")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IF(medidas_a5!B18&gt;0,AVERAGE(medidas_a5!B18:'medidas_a5'!C18),"vazio")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IF(medidas_a5!B19&gt;0,AVERAGE(medidas_a5!B19:'medidas_a5'!C19),"vazio")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IF(medidas_a5!B20&gt;0,AVERAGE(medidas_a5!B20:'medidas_a5'!C20),"vazio")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IF(medidas_a5!B21&gt;0,AVERAGE(medidas_a5!B21:'medidas_a5'!C21),"vazio")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IF(medidas_a5!B22&gt;0,AVERAGE(medidas_a5!B22:'medidas_a5'!C22),"vazio")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IF(medidas_a5!B23&gt;0,AVERAGE(medidas_a5!B23:'medidas_a5'!C23),"vazio")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IF(medidas_a5!B24&gt;0,AVERAGE(medidas_a5!B24:'medidas_a5'!C24),"vazio")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IF(medidas_a5!B25&gt;0,AVERAGE(medidas_a5!B25:'medidas_a5'!C25),"vazio")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IF(medidas_a5!B26&gt;0,AVERAGE(medidas_a5!B26:'medidas_a5'!C26),"vazio")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IF(medidas_a5!D7&gt;0,AVERAGE(medidas_a5!D7:'medidas_a5'!E7),"vazio")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IF(medidas_a5!D8&gt;0,AVERAGE(medidas_a5!D8:'medidas_a5'!E8),"vazio")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IF(medidas_a5!D9&gt;0,AVERAGE(medidas_a5!D9:'medidas_a5'!E9),"vazio")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IF(medidas_a5!D10&gt;0,AVERAGE(medidas_a5!D10:'medidas_a5'!E10),"vazio")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IF(medidas_a5!D11&gt;0,AVERAGE(medidas_a5!D11:'medidas_a5'!E11),"vazio")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IF(medidas_a5!D12&gt;0,AVERAGE(medidas_a5!D12:'medidas_a5'!E12),"vazio")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IF(medidas_a5!D13&gt;0,AVERAGE(medidas_a5!D13:'medidas_a5'!E13),"vazio")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IF(medidas_a5!D14&gt;0,AVERAGE(medidas_a5!D14:'medidas_a5'!E14),"vazio")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IF(medidas_a5!D15&gt;0,AVERAGE(medidas_a5!D15:'medidas_a5'!E15),"vazio")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IF(medidas_a5!D16&gt;0,AVERAGE(medidas_a5!D16:'medidas_a5'!E16),"vazio")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IF(medidas_a5!D17&gt;0,AVERAGE(medidas_a5!D17:'medidas_a5'!E17),"vazio")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IF(medidas_a5!D18&gt;0,AVERAGE(medidas_a5!D18:'medidas_a5'!E18),"vazio")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IF(medidas_a5!D19&gt;0,AVERAGE(medidas_a5!D19:'medidas_a5'!E19),"vazio")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IF(medidas_a5!D20&gt;0,AVERAGE(medidas_a5!D20:'medidas_a5'!E20),"vazio")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IF(medidas_a5!D21&gt;0,AVERAGE(medidas_a5!D21:'medidas_a5'!E21),"vazio")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IF(medidas_a5!D22&gt;0,AVERAGE(medidas_a5!D22:'medidas_a5'!E22),"vazio")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IF(medidas_a5!D23&gt;0,AVERAGE(medidas_a5!D23:'medidas_a5'!E23),"vazio")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IF(medidas_a5!D24&gt;0,AVERAGE(medidas_a5!D24:'medidas_a5'!E24),"vazio")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IF(medidas_a5!D25&gt;0,AVERAGE(medidas_a5!D25:'medidas_a5'!E25),"vazio")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IF(medidas_a5!D26&gt;0,AVERAGE(medidas_a5!D26:'medidas_a5'!E26),"vazio")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IF(medidas_a5!F7&gt;0,AVERAGE(medidas_a5!F7:'medidas_a5'!G7),"vazio")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IF(medidas_a5!F8&gt;0,AVERAGE(medidas_a5!F8:'medidas_a5'!G8),"vazio")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IF(medidas_a5!F9&gt;0,AVERAGE(medidas_a5!F9:'medidas_a5'!G9),"vazio")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IF(medidas_a5!F10&gt;0,AVERAGE(medidas_a5!F10:'medidas_a5'!G10),"vazio")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IF(medidas_a5!F11&gt;0,AVERAGE(medidas_a5!F11:'medidas_a5'!G11),"vazio")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IF(medidas_a5!F12&gt;0,AVERAGE(medidas_a5!F12:'medidas_a5'!G12),"vazio")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IF(medidas_a5!F13&gt;0,AVERAGE(medidas_a5!F13:'medidas_a5'!G13),"vazio")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IF(medidas_a5!F14&gt;0,AVERAGE(medidas_a5!F14:'medidas_a5'!G14),"vazio")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IF(medidas_a5!F15&gt;0,AVERAGE(medidas_a5!F15:'medidas_a5'!G15),"vazio")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IF(medidas_a5!F16&gt;0,AVERAGE(medidas_a5!F16:'medidas_a5'!G16),"vazio")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IF(medidas_a5!F17&gt;0,AVERAGE(medidas_a5!F17:'medidas_a5'!G17),"vazio")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IF(medidas_a5!F18&gt;0,AVERAGE(medidas_a5!F18:'medidas_a5'!G18),"vazio")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IF(medidas_a5!F19&gt;0,AVERAGE(medidas_a5!F19:'medidas_a5'!G19),"vazio")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IF(medidas_a5!F20&gt;0,AVERAGE(medidas_a5!F20:'medidas_a5'!G20),"vazio")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IF(medidas_a5!F21&gt;0,AVERAGE(medidas_a5!F21:'medidas_a5'!G21),"vazio")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IF(medidas_a5!F22&gt;0,AVERAGE(medidas_a5!F22:'medidas_a5'!G22),"vazio")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IF(medidas_a5!F23&gt;0,AVERAGE(medidas_a5!F23:'medidas_a5'!G23),"vazio")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IF(medidas_a5!F24&gt;0,AVERAGE(medidas_a5!F24:'medidas_a5'!G24),"vazio")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IF(medidas_a5!F25&gt;0,AVERAGE(medidas_a5!F25:'medidas_a5'!G25),"vazio")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IF(medidas_a5!F26&gt;0,AVERAGE(medidas_a5!F26:'medidas_a5'!G26),"vazio")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IF(medidas_a5!H7&gt;0,AVERAGE(medidas_a5!H7:'medidas_a5'!I7),"vazio")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IF(medidas_a5!H8&gt;0,AVERAGE(medidas_a5!H8:'medidas_a5'!I8),"vazio")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IF(medidas_a5!H9&gt;0,AVERAGE(medidas_a5!H9:'medidas_a5'!I9),"vazio")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IF(medidas_a5!H10&gt;0,AVERAGE(medidas_a5!H10:'medidas_a5'!I10),"vazio")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IF(medidas_a5!H11&gt;0,AVERAGE(medidas_a5!H11:'medidas_a5'!I11),"vazio")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IF(medidas_a5!H12&gt;0,AVERAGE(medidas_a5!H12:'medidas_a5'!I12),"vazio")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IF(medidas_a5!H13&gt;0,AVERAGE(medidas_a5!H13:'medidas_a5'!I13),"vazio")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IF(medidas_a5!H14&gt;0,AVERAGE(medidas_a5!H14:'medidas_a5'!I14),"vazio")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IF(medidas_a5!H15&gt;0,AVERAGE(medidas_a5!H15:'medidas_a5'!I15),"vazio")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IF(medidas_a5!H16&gt;0,AVERAGE(medidas_a5!H16:'medidas_a5'!I16),"vazio")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IF(medidas_a5!H17&gt;0,AVERAGE(medidas_a5!H17:'medidas_a5'!I17),"vazio")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IF(medidas_a5!H18&gt;0,AVERAGE(medidas_a5!H18:'medidas_a5'!I18),"vazio")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IF(medidas_a5!H19&gt;0,AVERAGE(medidas_a5!H19:'medidas_a5'!I19),"vazio")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IF(medidas_a5!H20&gt;0,AVERAGE(medidas_a5!H20:'medidas_a5'!I20),"vazio")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IF(medidas_a5!H21&gt;0,AVERAGE(medidas_a5!H21:'medidas_a5'!I21),"vazio")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IF(medidas_a5!H22&gt;0,AVERAGE(medidas_a5!H22:'medidas_a5'!I22),"vazio")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IF(medidas_a5!H23&gt;0,AVERAGE(medidas_a5!H23:'medidas_a5'!I23),"vazio")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IF(medidas_a5!H24&gt;0,AVERAGE(medidas_a5!H24:'medidas_a5'!I24),"vazio")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IF(medidas_a5!H25&gt;0,AVERAGE(medidas_a5!H25:'medidas_a5'!I25),"vazio")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IF(medidas_a5!H26&gt;0,AVERAGE(medidas_a5!H26:'medidas_a5'!I26),"vazio")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5D00-000000000000}"/>
    <hyperlink ref="A3:M3" location="medidas_a5!A1" display="Antropometrista 5" xr:uid="{00000000-0004-0000-5D00-000001000000}"/>
  </hyperlinks>
  <pageMargins left="0.511811024" right="0.511811024" top="0.78740157499999996" bottom="0.78740157499999996" header="0.31496062000000002" footer="0.3149606200000000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Plan94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2" style="3" customWidth="1"/>
    <col min="4" max="4" width="12.28515625" style="3" customWidth="1"/>
    <col min="5" max="5" width="9.7109375" style="3" customWidth="1"/>
    <col min="6" max="6" width="17.285156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69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70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IF(medidas_a6!B7&gt;0,AVERAGE(medidas_a6!B7:'medidas_a6'!C7),"vazio")</f>
        <v>vazio</v>
      </c>
      <c r="C6" s="5" t="str">
        <f>IF(medidas_a6!B7&gt;0,medidas_a6!B7-medidas_a6!C7,"vazio")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IF(medidas_a6!B8&gt;0,AVERAGE(medidas_a6!B8:'medidas_a6'!C8),"vazio")</f>
        <v>vazio</v>
      </c>
      <c r="C7" s="5" t="str">
        <f>IF(medidas_a6!B8&gt;0,medidas_a6!B8-medidas_a6!C8,"vazio")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IF(medidas_a6!B9&gt;0,AVERAGE(medidas_a6!B9:'medidas_a6'!C9),"vazio")</f>
        <v>vazio</v>
      </c>
      <c r="C8" s="5" t="str">
        <f>IF(medidas_a6!B9&gt;0,medidas_a6!B9-medidas_a6!C9,"vazio")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IF(medidas_a6!B10&gt;0,AVERAGE(medidas_a6!B10:'medidas_a6'!C10),"vazio")</f>
        <v>vazio</v>
      </c>
      <c r="C9" s="5" t="str">
        <f>IF(medidas_a6!B10&gt;0,medidas_a6!B10-medidas_a6!C10,"vazio")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IF(medidas_a6!B11&gt;0,AVERAGE(medidas_a6!B11:'medidas_a6'!C11),"vazio")</f>
        <v>vazio</v>
      </c>
      <c r="C10" s="5" t="str">
        <f>IF(medidas_a6!B11&gt;0,medidas_a6!B11-medidas_a6!C11,"vazio")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IF(medidas_a6!B12&gt;0,AVERAGE(medidas_a6!B12:'medidas_a6'!C12),"vazio")</f>
        <v>vazio</v>
      </c>
      <c r="C11" s="5" t="str">
        <f>IF(medidas_a6!B12&gt;0,medidas_a6!B12-medidas_a6!C12,"vazio")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IF(medidas_a6!B13&gt;0,AVERAGE(medidas_a6!B13:'medidas_a6'!C13),"vazio")</f>
        <v>vazio</v>
      </c>
      <c r="C12" s="5" t="str">
        <f>IF(medidas_a6!B13&gt;0,medidas_a6!B13-medidas_a6!C13,"vazio")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IF(medidas_a6!B14&gt;0,AVERAGE(medidas_a6!B14:'medidas_a6'!C14),"vazio")</f>
        <v>vazio</v>
      </c>
      <c r="C13" s="5" t="str">
        <f>IF(medidas_a6!B14&gt;0,medidas_a6!B14-medidas_a6!C14,"vazio")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IF(medidas_a6!B15&gt;0,AVERAGE(medidas_a6!B15:'medidas_a6'!C15),"vazio")</f>
        <v>vazio</v>
      </c>
      <c r="C14" s="5" t="str">
        <f>IF(medidas_a6!B15&gt;0,medidas_a6!B15-medidas_a6!C15,"vazio")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IF(medidas_a6!B16&gt;0,AVERAGE(medidas_a6!B16:'medidas_a6'!C16),"vazio")</f>
        <v>vazio</v>
      </c>
      <c r="C15" s="5" t="str">
        <f>IF(medidas_a6!B16&gt;0,medidas_a6!B16-medidas_a6!C16,"vazio")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IF(medidas_a6!B17&gt;0,AVERAGE(medidas_a6!B17:'medidas_a6'!C17),"vazio")</f>
        <v>vazio</v>
      </c>
      <c r="C16" s="5" t="str">
        <f>IF(medidas_a6!B17&gt;0,medidas_a6!B17-medidas_a6!C17,"vazio")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IF(medidas_a6!B18&gt;0,AVERAGE(medidas_a6!B18:'medidas_a6'!C18),"vazio")</f>
        <v>vazio</v>
      </c>
      <c r="C17" s="5" t="str">
        <f>IF(medidas_a6!B18&gt;0,medidas_a6!B18-medidas_a6!C18,"vazio")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IF(medidas_a6!B19&gt;0,AVERAGE(medidas_a6!B19:'medidas_a6'!C19),"vazio")</f>
        <v>vazio</v>
      </c>
      <c r="C18" s="5" t="str">
        <f>IF(medidas_a6!B19&gt;0,medidas_a6!B19-medidas_a6!C19,"vazio")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IF(medidas_a6!B20&gt;0,AVERAGE(medidas_a6!B20:'medidas_a6'!C20),"vazio")</f>
        <v>vazio</v>
      </c>
      <c r="C19" s="5" t="str">
        <f>IF(medidas_a6!B20&gt;0,medidas_a6!B20-medidas_a6!C20,"vazio")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IF(medidas_a6!B21&gt;0,AVERAGE(medidas_a6!B21:'medidas_a6'!C21),"vazio")</f>
        <v>vazio</v>
      </c>
      <c r="C20" s="5" t="str">
        <f>IF(medidas_a6!B21&gt;0,medidas_a6!B21-medidas_a6!C21,"vazio")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IF(medidas_a6!B22&gt;0,AVERAGE(medidas_a6!B22:'medidas_a6'!C22),"vazio")</f>
        <v>vazio</v>
      </c>
      <c r="C21" s="5" t="str">
        <f>IF(medidas_a6!B22&gt;0,medidas_a6!B22-medidas_a6!C22,"vazio")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IF(medidas_a6!B23&gt;0,AVERAGE(medidas_a6!B23:'medidas_a6'!C23),"vazio")</f>
        <v>vazio</v>
      </c>
      <c r="C22" s="5" t="str">
        <f>IF(medidas_a6!B23&gt;0,medidas_a6!B23-medidas_a6!C23,"vazio")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IF(medidas_a6!B24&gt;0,AVERAGE(medidas_a6!B24:'medidas_a6'!C24),"vazio")</f>
        <v>vazio</v>
      </c>
      <c r="C23" s="5" t="str">
        <f>IF(medidas_a6!B24&gt;0,medidas_a6!B24-medidas_a6!C24,"vazio")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IF(medidas_a6!B25&gt;0,AVERAGE(medidas_a6!B25:'medidas_a6'!C25),"vazio")</f>
        <v>vazio</v>
      </c>
      <c r="C24" s="5" t="str">
        <f>IF(medidas_a6!B25&gt;0,medidas_a6!B25-medidas_a6!C25,"vazio")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IF(medidas_a6!B26&gt;0,AVERAGE(medidas_a6!B26:'medidas_a6'!C26),"vazio")</f>
        <v>vazio</v>
      </c>
      <c r="C25" s="5" t="str">
        <f>IF(medidas_a6!B26&gt;0,medidas_a6!B26-medidas_a6!C26,"vazio")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IF(medidas_a6!D7&gt;0,AVERAGE(medidas_a6!D7:'medidas_a6'!E7),"vazio")</f>
        <v>vazio</v>
      </c>
      <c r="C28" s="5" t="str">
        <f>IF(medidas_a6!D7&gt;0,medidas_a6!D7-medidas_a6!E7,"vazio")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IF(medidas_a6!D8&gt;0,AVERAGE(medidas_a6!D8:'medidas_a6'!E8),"vazio")</f>
        <v>vazio</v>
      </c>
      <c r="C29" s="5" t="str">
        <f>IF(medidas_a6!D8&gt;0,medidas_a6!D8-medidas_a6!E8,"vazio")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IF(medidas_a6!D9&gt;0,AVERAGE(medidas_a6!D9:'medidas_a6'!E9),"vazio")</f>
        <v>vazio</v>
      </c>
      <c r="C30" s="5" t="str">
        <f>IF(medidas_a6!D9&gt;0,medidas_a6!D9-medidas_a6!E9,"vazio")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IF(medidas_a6!D10&gt;0,AVERAGE(medidas_a6!D10:'medidas_a6'!E10),"vazio")</f>
        <v>vazio</v>
      </c>
      <c r="C31" s="5" t="str">
        <f>IF(medidas_a6!D10&gt;0,medidas_a6!D10-medidas_a6!E10,"vazio")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IF(medidas_a6!D11&gt;0,AVERAGE(medidas_a6!D11:'medidas_a6'!E11),"vazio")</f>
        <v>vazio</v>
      </c>
      <c r="C32" s="5" t="str">
        <f>IF(medidas_a6!D11&gt;0,medidas_a6!D11-medidas_a6!E11,"vazio")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IF(medidas_a6!D12&gt;0,AVERAGE(medidas_a6!D12:'medidas_a6'!E12),"vazio")</f>
        <v>vazio</v>
      </c>
      <c r="C33" s="5" t="str">
        <f>IF(medidas_a6!D12&gt;0,medidas_a6!D12-medidas_a6!E12,"vazio")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IF(medidas_a6!D13&gt;0,AVERAGE(medidas_a6!D13:'medidas_a6'!E13),"vazio")</f>
        <v>vazio</v>
      </c>
      <c r="C34" s="5" t="str">
        <f>IF(medidas_a6!D13&gt;0,medidas_a6!D13-medidas_a6!E13,"vazio")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IF(medidas_a6!D14&gt;0,AVERAGE(medidas_a6!D14:'medidas_a6'!E14),"vazio")</f>
        <v>vazio</v>
      </c>
      <c r="C35" s="5" t="str">
        <f>IF(medidas_a6!D14&gt;0,medidas_a6!D14-medidas_a6!E14,"vazio")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IF(medidas_a6!D15&gt;0,AVERAGE(medidas_a6!D15:'medidas_a6'!E15),"vazio")</f>
        <v>vazio</v>
      </c>
      <c r="C36" s="5" t="str">
        <f>IF(medidas_a6!D15&gt;0,medidas_a6!D15-medidas_a6!E15,"vazio")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IF(medidas_a6!D16&gt;0,AVERAGE(medidas_a6!D16:'medidas_a6'!E16),"vazio")</f>
        <v>vazio</v>
      </c>
      <c r="C37" s="5" t="str">
        <f>IF(medidas_a6!D16&gt;0,medidas_a6!D16-medidas_a6!E16,"vazio")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IF(medidas_a6!D17&gt;0,AVERAGE(medidas_a6!D17:'medidas_a6'!E17),"vazio")</f>
        <v>vazio</v>
      </c>
      <c r="C38" s="5" t="str">
        <f>IF(medidas_a6!D17&gt;0,medidas_a6!D17-medidas_a6!E17,"vazio")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IF(medidas_a6!D18&gt;0,AVERAGE(medidas_a6!D18:'medidas_a6'!E18),"vazio")</f>
        <v>vazio</v>
      </c>
      <c r="C39" s="5" t="str">
        <f>IF(medidas_a6!D18&gt;0,medidas_a6!D18-medidas_a6!E18,"vazio")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IF(medidas_a6!D19&gt;0,AVERAGE(medidas_a6!D19:'medidas_a6'!E19),"vazio")</f>
        <v>vazio</v>
      </c>
      <c r="C40" s="5" t="str">
        <f>IF(medidas_a6!D19&gt;0,medidas_a6!D19-medidas_a6!E19,"vazio")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IF(medidas_a6!D20&gt;0,AVERAGE(medidas_a6!D20:'medidas_a6'!E20),"vazio")</f>
        <v>vazio</v>
      </c>
      <c r="C41" s="5" t="str">
        <f>IF(medidas_a6!D20&gt;0,medidas_a6!D20-medidas_a6!E20,"vazio")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IF(medidas_a6!D21&gt;0,AVERAGE(medidas_a6!D21:'medidas_a6'!E21),"vazio")</f>
        <v>vazio</v>
      </c>
      <c r="C42" s="5" t="str">
        <f>IF(medidas_a6!D21&gt;0,medidas_a6!D21-medidas_a6!E21,"vazio")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IF(medidas_a6!D22&gt;0,AVERAGE(medidas_a6!D22:'medidas_a6'!E22),"vazio")</f>
        <v>vazio</v>
      </c>
      <c r="C43" s="5" t="str">
        <f>IF(medidas_a6!D22&gt;0,medidas_a6!D22-medidas_a6!E22,"vazio")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IF(medidas_a6!D23&gt;0,AVERAGE(medidas_a6!D23:'medidas_a6'!E23),"vazio")</f>
        <v>vazio</v>
      </c>
      <c r="C44" s="5" t="str">
        <f>IF(medidas_a6!D23&gt;0,medidas_a6!D23-medidas_a6!E23,"vazio")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IF(medidas_a6!D24&gt;0,AVERAGE(medidas_a6!D24:'medidas_a6'!E24),"vazio")</f>
        <v>vazio</v>
      </c>
      <c r="C45" s="5" t="str">
        <f>IF(medidas_a6!D24&gt;0,medidas_a6!D24-medidas_a6!E24,"vazio")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IF(medidas_a6!D25&gt;0,AVERAGE(medidas_a6!D25:'medidas_a6'!E25),"vazio")</f>
        <v>vazio</v>
      </c>
      <c r="C46" s="5" t="str">
        <f>IF(medidas_a6!D25&gt;0,medidas_a6!D25-medidas_a6!E25,"vazio")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IF(medidas_a6!D26&gt;0,AVERAGE(medidas_a6!D26:'medidas_a6'!E26),"vazio")</f>
        <v>vazio</v>
      </c>
      <c r="C47" s="5" t="str">
        <f>IF(medidas_a6!D26&gt;0,medidas_a6!D26-medidas_a6!E26,"vazio")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IF(medidas_a6!F7&gt;0,AVERAGE(medidas_a6!F7:'medidas_a6'!G7),"vazio")</f>
        <v>vazio</v>
      </c>
      <c r="C50" s="5" t="str">
        <f>IF(medidas_a6!F7&gt;0,medidas_a6!F7-medidas_a6!G7,"vazio")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IF(medidas_a6!F8&gt;0,AVERAGE(medidas_a6!F8:'medidas_a6'!G8),"vazio")</f>
        <v>vazio</v>
      </c>
      <c r="C51" s="5" t="str">
        <f>IF(medidas_a6!F8&gt;0,medidas_a6!F8-medidas_a6!G8,"vazio")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IF(medidas_a6!F9&gt;0,AVERAGE(medidas_a6!F9:'medidas_a6'!G9),"vazio")</f>
        <v>vazio</v>
      </c>
      <c r="C52" s="5" t="str">
        <f>IF(medidas_a6!F9&gt;0,medidas_a6!F9-medidas_a6!G9,"vazio")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IF(medidas_a6!F10&gt;0,AVERAGE(medidas_a6!F10:'medidas_a6'!G10),"vazio")</f>
        <v>vazio</v>
      </c>
      <c r="C53" s="5" t="str">
        <f>IF(medidas_a6!F10&gt;0,medidas_a6!F10-medidas_a6!G10,"vazio")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IF(medidas_a6!F11&gt;0,AVERAGE(medidas_a6!F11:'medidas_a6'!G11),"vazio")</f>
        <v>vazio</v>
      </c>
      <c r="C54" s="5" t="str">
        <f>IF(medidas_a6!F11&gt;0,medidas_a6!F11-medidas_a6!G11,"vazio")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IF(medidas_a6!F12&gt;0,AVERAGE(medidas_a6!F12:'medidas_a6'!G12),"vazio")</f>
        <v>vazio</v>
      </c>
      <c r="C55" s="5" t="str">
        <f>IF(medidas_a6!F12&gt;0,medidas_a6!F12-medidas_a6!G12,"vazio")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IF(medidas_a6!F13&gt;0,AVERAGE(medidas_a6!F13:'medidas_a6'!G13),"vazio")</f>
        <v>vazio</v>
      </c>
      <c r="C56" s="5" t="str">
        <f>IF(medidas_a6!F13&gt;0,medidas_a6!F13-medidas_a6!G13,"vazio")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IF(medidas_a6!F14&gt;0,AVERAGE(medidas_a6!F14:'medidas_a6'!G14),"vazio")</f>
        <v>vazio</v>
      </c>
      <c r="C57" s="5" t="str">
        <f>IF(medidas_a6!F14&gt;0,medidas_a6!F14-medidas_a6!G14,"vazio")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IF(medidas_a6!F15&gt;0,AVERAGE(medidas_a6!F15:'medidas_a6'!G15),"vazio")</f>
        <v>vazio</v>
      </c>
      <c r="C58" s="5" t="str">
        <f>IF(medidas_a6!F15&gt;0,medidas_a6!F15-medidas_a6!G15,"vazio")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IF(medidas_a6!F16&gt;0,AVERAGE(medidas_a6!F16:'medidas_a6'!G16),"vazio")</f>
        <v>vazio</v>
      </c>
      <c r="C59" s="5" t="str">
        <f>IF(medidas_a6!F16&gt;0,medidas_a6!F16-medidas_a6!G16,"vazio")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IF(medidas_a6!F17&gt;0,AVERAGE(medidas_a6!F17:'medidas_a6'!G17),"vazio")</f>
        <v>vazio</v>
      </c>
      <c r="C60" s="5" t="str">
        <f>IF(medidas_a6!F17&gt;0,medidas_a6!F17-medidas_a6!G17,"vazio")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IF(medidas_a6!F18&gt;0,AVERAGE(medidas_a6!F18:'medidas_a6'!G18),"vazio")</f>
        <v>vazio</v>
      </c>
      <c r="C61" s="5" t="str">
        <f>IF(medidas_a6!F18&gt;0,medidas_a6!F18-medidas_a6!G18,"vazio")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IF(medidas_a6!F19&gt;0,AVERAGE(medidas_a6!F19:'medidas_a6'!G19),"vazio")</f>
        <v>vazio</v>
      </c>
      <c r="C62" s="5" t="str">
        <f>IF(medidas_a6!F19&gt;0,medidas_a6!F19-medidas_a6!G19,"vazio")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IF(medidas_a6!F20&gt;0,AVERAGE(medidas_a6!F20:'medidas_a6'!G20),"vazio")</f>
        <v>vazio</v>
      </c>
      <c r="C63" s="5" t="str">
        <f>IF(medidas_a6!F20&gt;0,medidas_a6!F20-medidas_a6!G20,"vazio")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IF(medidas_a6!F21&gt;0,AVERAGE(medidas_a6!F21:'medidas_a6'!G21),"vazio")</f>
        <v>vazio</v>
      </c>
      <c r="C64" s="5" t="str">
        <f>IF(medidas_a6!F21&gt;0,medidas_a6!F21-medidas_a6!G21,"vazio")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IF(medidas_a6!F22&gt;0,AVERAGE(medidas_a6!F22:'medidas_a6'!G22),"vazio")</f>
        <v>vazio</v>
      </c>
      <c r="C65" s="5" t="str">
        <f>IF(medidas_a6!F22&gt;0,medidas_a6!F22-medidas_a6!G22,"vazio")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IF(medidas_a6!F23&gt;0,AVERAGE(medidas_a6!F23:'medidas_a6'!G23),"vazio")</f>
        <v>vazio</v>
      </c>
      <c r="C66" s="5" t="str">
        <f>IF(medidas_a6!F23&gt;0,medidas_a6!F23-medidas_a6!G23,"vazio")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IF(medidas_a6!F24&gt;0,AVERAGE(medidas_a6!F24:'medidas_a6'!G24),"vazio")</f>
        <v>vazio</v>
      </c>
      <c r="C67" s="5" t="str">
        <f>IF(medidas_a6!F24&gt;0,medidas_a6!F24-medidas_a6!G24,"vazio")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IF(medidas_a6!F25&gt;0,AVERAGE(medidas_a6!F25:'medidas_a6'!G25),"vazio")</f>
        <v>vazio</v>
      </c>
      <c r="C68" s="5" t="str">
        <f>IF(medidas_a6!F25&gt;0,medidas_a6!F25-medidas_a6!G25,"vazio")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IF(medidas_a6!F26&gt;0,AVERAGE(medidas_a6!F26:'medidas_a6'!G26),"vazio")</f>
        <v>vazio</v>
      </c>
      <c r="C69" s="5" t="str">
        <f>IF(medidas_a6!F26&gt;0,medidas_a6!F26-medidas_a6!G26,"vazio")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IF(medidas_a6!H7&gt;0,AVERAGE(medidas_a6!H7:'medidas_a6'!I7),"vazio")</f>
        <v>vazio</v>
      </c>
      <c r="C72" s="5" t="str">
        <f>IF(medidas_a6!H7&gt;0,medidas_a6!H7-medidas_a6!I7,"vazio")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IF(medidas_a6!H8&gt;0,AVERAGE(medidas_a6!H8:'medidas_a6'!I8),"vazio")</f>
        <v>vazio</v>
      </c>
      <c r="C73" s="5" t="str">
        <f>IF(medidas_a6!H8&gt;0,medidas_a6!H8-medidas_a6!I8,"vazio")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IF(medidas_a6!H9&gt;0,AVERAGE(medidas_a6!H9:'medidas_a6'!I9),"vazio")</f>
        <v>vazio</v>
      </c>
      <c r="C74" s="5" t="str">
        <f>IF(medidas_a6!H9&gt;0,medidas_a6!H9-medidas_a6!I9,"vazio")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IF(medidas_a6!H10&gt;0,AVERAGE(medidas_a6!H10:'medidas_a6'!I10),"vazio")</f>
        <v>vazio</v>
      </c>
      <c r="C75" s="5" t="str">
        <f>IF(medidas_a6!H10&gt;0,medidas_a6!H10-medidas_a6!I10,"vazio")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IF(medidas_a6!H11&gt;0,AVERAGE(medidas_a6!H11:'medidas_a6'!I11),"vazio")</f>
        <v>vazio</v>
      </c>
      <c r="C76" s="5" t="str">
        <f>IF(medidas_a6!H11&gt;0,medidas_a6!H11-medidas_a6!I11,"vazio")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IF(medidas_a6!H12&gt;0,AVERAGE(medidas_a6!H12:'medidas_a6'!I12),"vazio")</f>
        <v>vazio</v>
      </c>
      <c r="C77" s="5" t="str">
        <f>IF(medidas_a6!H12&gt;0,medidas_a6!H12-medidas_a6!I12,"vazio")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IF(medidas_a6!H13&gt;0,AVERAGE(medidas_a6!H13:'medidas_a6'!I13),"vazio")</f>
        <v>vazio</v>
      </c>
      <c r="C78" s="5" t="str">
        <f>IF(medidas_a6!H13&gt;0,medidas_a6!H13-medidas_a6!I13,"vazio")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IF(medidas_a6!H14&gt;0,AVERAGE(medidas_a6!H14:'medidas_a6'!I14),"vazio")</f>
        <v>vazio</v>
      </c>
      <c r="C79" s="5" t="str">
        <f>IF(medidas_a6!H14&gt;0,medidas_a6!H14-medidas_a6!I14,"vazio")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IF(medidas_a6!H15&gt;0,AVERAGE(medidas_a6!H15:'medidas_a6'!I15),"vazio")</f>
        <v>vazio</v>
      </c>
      <c r="C80" s="5" t="str">
        <f>IF(medidas_a6!H15&gt;0,medidas_a6!H15-medidas_a6!I15,"vazio")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IF(medidas_a6!H16&gt;0,AVERAGE(medidas_a6!H16:'medidas_a6'!I16),"vazio")</f>
        <v>vazio</v>
      </c>
      <c r="C81" s="5" t="str">
        <f>IF(medidas_a6!H16&gt;0,medidas_a6!H16-medidas_a6!I16,"vazio")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IF(medidas_a6!H17&gt;0,AVERAGE(medidas_a6!H17:'medidas_a6'!I17),"vazio")</f>
        <v>vazio</v>
      </c>
      <c r="C82" s="5" t="str">
        <f>IF(medidas_a6!H17&gt;0,medidas_a6!H17-medidas_a6!I17,"vazio")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IF(medidas_a6!H18&gt;0,AVERAGE(medidas_a6!H18:'medidas_a6'!I18),"vazio")</f>
        <v>vazio</v>
      </c>
      <c r="C83" s="5" t="str">
        <f>IF(medidas_a6!H18&gt;0,medidas_a6!H18-medidas_a6!I18,"vazio")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IF(medidas_a6!H19&gt;0,AVERAGE(medidas_a6!H19:'medidas_a6'!I19),"vazio")</f>
        <v>vazio</v>
      </c>
      <c r="C84" s="5" t="str">
        <f>IF(medidas_a6!H19&gt;0,medidas_a6!H19-medidas_a6!I19,"vazio")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IF(medidas_a6!H20&gt;0,AVERAGE(medidas_a6!H20:'medidas_a6'!I20),"vazio")</f>
        <v>vazio</v>
      </c>
      <c r="C85" s="5" t="str">
        <f>IF(medidas_a6!H20&gt;0,medidas_a6!H20-medidas_a6!I20,"vazio")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IF(medidas_a6!H21&gt;0,AVERAGE(medidas_a6!H21:'medidas_a6'!I21),"vazio")</f>
        <v>vazio</v>
      </c>
      <c r="C86" s="5" t="str">
        <f>IF(medidas_a6!H21&gt;0,medidas_a6!H21-medidas_a6!I21,"vazio")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IF(medidas_a6!H22&gt;0,AVERAGE(medidas_a6!H22:'medidas_a6'!I22),"vazio")</f>
        <v>vazio</v>
      </c>
      <c r="C87" s="5" t="str">
        <f>IF(medidas_a6!H22&gt;0,medidas_a6!H22-medidas_a6!I22,"vazio")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IF(medidas_a6!H23&gt;0,AVERAGE(medidas_a6!H23:'medidas_a6'!I23),"vazio")</f>
        <v>vazio</v>
      </c>
      <c r="C88" s="5" t="str">
        <f>IF(medidas_a6!H23&gt;0,medidas_a6!H23-medidas_a6!I23,"vazio")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IF(medidas_a6!H24&gt;0,AVERAGE(medidas_a6!H24:'medidas_a6'!I24),"vazio")</f>
        <v>vazio</v>
      </c>
      <c r="C89" s="5" t="str">
        <f>IF(medidas_a6!H24&gt;0,medidas_a6!H24-medidas_a6!I24,"vazio")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IF(medidas_a6!H25&gt;0,AVERAGE(medidas_a6!H25:'medidas_a6'!I25),"vazio")</f>
        <v>vazio</v>
      </c>
      <c r="C90" s="5" t="str">
        <f>IF(medidas_a6!H25&gt;0,medidas_a6!H25-medidas_a6!I25,"vazio")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IF(medidas_a6!H26&gt;0,AVERAGE(medidas_a6!H26:'medidas_a6'!I26),"vazio")</f>
        <v>vazio</v>
      </c>
      <c r="C91" s="5" t="str">
        <f>IF(medidas_a6!H26&gt;0,medidas_a6!H26-medidas_a6!I26,"vazio")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(medidas_a6!B7+medidas_a6!C7)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SUMXMY2(medidas_a6!B7:'medidas_a6'!B26,medidas_a6!C7:'medidas_a6'!C26)/calculos_sup!A97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(medidas_a6!B8+medidas_a6!C8)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(medidas_a6!B9+medidas_a6!C9)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(medidas_a6!B10+medidas_a6!C10)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(medidas_a6!B11+medidas_a6!C11)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(medidas_a6!B12+medidas_a6!C12)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(medidas_a6!B13+medidas_a6!C13)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(medidas_a6!B14+medidas_a6!C14)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(medidas_a6!B15+medidas_a6!C15)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(medidas_a6!B16+medidas_a6!C16)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(medidas_a6!B17+medidas_a6!C17)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(medidas_a6!B18+medidas_a6!C18)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(medidas_a6!B19+medidas_a6!C19)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(medidas_a6!B20+medidas_a6!C20)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(medidas_a6!B21+medidas_a6!C21)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(medidas_a6!B22+medidas_a6!C22)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(medidas_a6!B23+medidas_a6!C23)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(medidas_a6!B24+medidas_a6!C24)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(medidas_a6!B25+medidas_a6!C25)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(medidas_a6!B26+medidas_a6!C26)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medidas_a6!D7+medidas_a6!E7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SUMXMY2(medidas_a6!D7:'medidas_a6'!D26,medidas_a6!E7:'medidas_a6'!E26)/calculos_sup!A100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medidas_a6!D8+medidas_a6!E8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medidas_a6!D9+medidas_a6!E9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medidas_a6!D10+medidas_a6!E10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medidas_a6!D11+medidas_a6!E11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medidas_a6!D12+medidas_a6!E12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medidas_a6!D13+medidas_a6!E13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medidas_a6!D14+medidas_a6!E14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medidas_a6!D15+medidas_a6!E15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medidas_a6!D16+medidas_a6!E16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medidas_a6!D17+medidas_a6!E17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medidas_a6!D18+medidas_a6!E18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medidas_a6!D19+medidas_a6!E19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medidas_a6!D20+medidas_a6!E20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medidas_a6!D21+medidas_a6!E21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medidas_a6!D22+medidas_a6!E22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medidas_a6!D23+medidas_a6!E23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medidas_a6!D24+medidas_a6!E24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medidas_a6!D25+medidas_a6!E25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medidas_a6!D26+medidas_a6!E26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medidas_a6!F7+medidas_a6!G7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SUMXMY2(medidas_a6!F7:'medidas_a6'!F26,medidas_a6!G7:'medidas_a6'!G26)/calculos_sup!A103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medidas_a6!F8+medidas_a6!G8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medidas_a6!F9+medidas_a6!G9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medidas_a6!F10+medidas_a6!G10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medidas_a6!F11+medidas_a6!G11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medidas_a6!F12+medidas_a6!G12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medidas_a6!F13+medidas_a6!G13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medidas_a6!F14+medidas_a6!G14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medidas_a6!F15+medidas_a6!G15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medidas_a6!F16+medidas_a6!G16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medidas_a6!F17+medidas_a6!G17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medidas_a6!F18+medidas_a6!G18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medidas_a6!F19+medidas_a6!G19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medidas_a6!F20+medidas_a6!G20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medidas_a6!F21+medidas_a6!G21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medidas_a6!F22+medidas_a6!G22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medidas_a6!F23+medidas_a6!G23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medidas_a6!F24+medidas_a6!G24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medidas_a6!F25+medidas_a6!G25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medidas_a6!F26+medidas_a6!G26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medidas_a6!H7+medidas_a6!G7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SUMXMY2(medidas_a6!H7:'medidas_a6'!H26,medidas_a6!I7:'medidas_a6'!I26)/calculos_sup!A106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medidas_a6!H8+medidas_a6!G8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medidas_a6!H9+medidas_a6!G9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medidas_a6!H10+medidas_a6!G10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medidas_a6!H11+medidas_a6!G11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medidas_a6!H12+medidas_a6!G12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medidas_a6!H13+medidas_a6!G13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medidas_a6!H14+medidas_a6!G14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medidas_a6!H15+medidas_a6!G15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medidas_a6!H16+medidas_a6!G16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medidas_a6!H17+medidas_a6!G17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medidas_a6!H18+medidas_a6!G18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medidas_a6!H19+medidas_a6!G19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medidas_a6!H20+medidas_a6!G20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medidas_a6!H21+medidas_a6!G21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medidas_a6!H22+medidas_a6!G22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medidas_a6!H23+medidas_a6!G23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medidas_a6!H24+medidas_a6!G24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medidas_a6!H25+medidas_a6!G25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medidas_a6!H26+medidas_a6!G26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IF(medidas_a6!B7&gt;0,AVERAGE(medidas_a6!B7:'medidas_a6'!C7),"vazio")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IF(medidas_a6!B8&gt;0,AVERAGE(medidas_a6!B8:'medidas_a6'!C8),"vazio")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IF(medidas_a6!B9&gt;0,AVERAGE(medidas_a6!B9:'medidas_a6'!C9),"vazio")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IF(medidas_a6!B10&gt;0,AVERAGE(medidas_a6!B10:'medidas_a6'!C10),"vazio")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IF(medidas_a6!B11&gt;0,AVERAGE(medidas_a6!B11:'medidas_a6'!C11),"vazio")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IF(medidas_a6!B12&gt;0,AVERAGE(medidas_a6!B12:'medidas_a6'!C12),"vazio")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IF(medidas_a6!B13&gt;0,AVERAGE(medidas_a6!B13:'medidas_a6'!C13),"vazio")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IF(medidas_a6!B14&gt;0,AVERAGE(medidas_a6!B14:'medidas_a6'!C14),"vazio")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IF(medidas_a6!B15&gt;0,AVERAGE(medidas_a6!B15:'medidas_a6'!C15),"vazio")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IF(medidas_a6!B16&gt;0,AVERAGE(medidas_a6!B16:'medidas_a6'!C16),"vazio")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IF(medidas_a6!B17&gt;0,AVERAGE(medidas_a6!B17:'medidas_a6'!C17),"vazio")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IF(medidas_a6!B18&gt;0,AVERAGE(medidas_a6!B18:'medidas_a6'!C18),"vazio")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IF(medidas_a6!B19&gt;0,AVERAGE(medidas_a6!B19:'medidas_a6'!C19),"vazio")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IF(medidas_a6!B20&gt;0,AVERAGE(medidas_a6!B20:'medidas_a6'!C20),"vazio")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IF(medidas_a6!B21&gt;0,AVERAGE(medidas_a6!B21:'medidas_a6'!C21),"vazio")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IF(medidas_a6!B22&gt;0,AVERAGE(medidas_a6!B22:'medidas_a6'!C22),"vazio")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IF(medidas_a6!B23&gt;0,AVERAGE(medidas_a6!B23:'medidas_a6'!C23),"vazio")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IF(medidas_a6!B24&gt;0,AVERAGE(medidas_a6!B24:'medidas_a6'!C24),"vazio")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IF(medidas_a6!B25&gt;0,AVERAGE(medidas_a6!B25:'medidas_a6'!C25),"vazio")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IF(medidas_a6!B26&gt;0,AVERAGE(medidas_a6!B26:'medidas_a6'!C26),"vazio")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IF(medidas_a6!D7&gt;0,AVERAGE(medidas_a6!D7:'medidas_a6'!E7),"vazio")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IF(medidas_a6!D8&gt;0,AVERAGE(medidas_a6!D8:'medidas_a6'!E8),"vazio")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IF(medidas_a6!D9&gt;0,AVERAGE(medidas_a6!D9:'medidas_a6'!E9),"vazio")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IF(medidas_a6!D10&gt;0,AVERAGE(medidas_a6!D10:'medidas_a6'!E10),"vazio")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IF(medidas_a6!D11&gt;0,AVERAGE(medidas_a6!D11:'medidas_a6'!E11),"vazio")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IF(medidas_a6!D12&gt;0,AVERAGE(medidas_a6!D12:'medidas_a6'!E12),"vazio")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IF(medidas_a6!D13&gt;0,AVERAGE(medidas_a6!D13:'medidas_a6'!E13),"vazio")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IF(medidas_a6!D14&gt;0,AVERAGE(medidas_a6!D14:'medidas_a6'!E14),"vazio")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IF(medidas_a6!D15&gt;0,AVERAGE(medidas_a6!D15:'medidas_a6'!E15),"vazio")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IF(medidas_a6!D16&gt;0,AVERAGE(medidas_a6!D16:'medidas_a6'!E16),"vazio")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IF(medidas_a6!D17&gt;0,AVERAGE(medidas_a6!D17:'medidas_a6'!E17),"vazio")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IF(medidas_a6!D18&gt;0,AVERAGE(medidas_a6!D18:'medidas_a6'!E18),"vazio")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IF(medidas_a6!D19&gt;0,AVERAGE(medidas_a6!D19:'medidas_a6'!E19),"vazio")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IF(medidas_a6!D20&gt;0,AVERAGE(medidas_a6!D20:'medidas_a6'!E20),"vazio")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IF(medidas_a6!D21&gt;0,AVERAGE(medidas_a6!D21:'medidas_a6'!E21),"vazio")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IF(medidas_a6!D22&gt;0,AVERAGE(medidas_a6!D22:'medidas_a6'!E22),"vazio")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IF(medidas_a6!D23&gt;0,AVERAGE(medidas_a6!D23:'medidas_a6'!E23),"vazio")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IF(medidas_a6!D24&gt;0,AVERAGE(medidas_a6!D24:'medidas_a6'!E24),"vazio")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IF(medidas_a6!D25&gt;0,AVERAGE(medidas_a6!D25:'medidas_a6'!E25),"vazio")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IF(medidas_a6!D26&gt;0,AVERAGE(medidas_a6!D26:'medidas_a6'!E26),"vazio")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IF(medidas_a6!F7&gt;0,AVERAGE(medidas_a6!F7:'medidas_a6'!G7),"vazio")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IF(medidas_a6!F8&gt;0,AVERAGE(medidas_a6!F8:'medidas_a6'!G8),"vazio")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IF(medidas_a6!F9&gt;0,AVERAGE(medidas_a6!F9:'medidas_a6'!G9),"vazio")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IF(medidas_a6!F10&gt;0,AVERAGE(medidas_a6!F10:'medidas_a6'!G10),"vazio")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IF(medidas_a6!F11&gt;0,AVERAGE(medidas_a6!F11:'medidas_a6'!G11),"vazio")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IF(medidas_a6!F12&gt;0,AVERAGE(medidas_a6!F12:'medidas_a6'!G12),"vazio")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IF(medidas_a6!F13&gt;0,AVERAGE(medidas_a6!F13:'medidas_a6'!G13),"vazio")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IF(medidas_a6!F14&gt;0,AVERAGE(medidas_a6!F14:'medidas_a6'!G14),"vazio")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IF(medidas_a6!F15&gt;0,AVERAGE(medidas_a6!F15:'medidas_a6'!G15),"vazio")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IF(medidas_a6!F16&gt;0,AVERAGE(medidas_a6!F16:'medidas_a6'!G16),"vazio")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IF(medidas_a6!F17&gt;0,AVERAGE(medidas_a6!F17:'medidas_a6'!G17),"vazio")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IF(medidas_a6!F18&gt;0,AVERAGE(medidas_a6!F18:'medidas_a6'!G18),"vazio")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IF(medidas_a6!F19&gt;0,AVERAGE(medidas_a6!F19:'medidas_a6'!G19),"vazio")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IF(medidas_a6!F20&gt;0,AVERAGE(medidas_a6!F20:'medidas_a6'!G20),"vazio")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IF(medidas_a6!F21&gt;0,AVERAGE(medidas_a6!F21:'medidas_a6'!G21),"vazio")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IF(medidas_a6!F22&gt;0,AVERAGE(medidas_a6!F22:'medidas_a6'!G22),"vazio")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IF(medidas_a6!F23&gt;0,AVERAGE(medidas_a6!F23:'medidas_a6'!G23),"vazio")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IF(medidas_a6!F24&gt;0,AVERAGE(medidas_a6!F24:'medidas_a6'!G24),"vazio")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IF(medidas_a6!F25&gt;0,AVERAGE(medidas_a6!F25:'medidas_a6'!G25),"vazio")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IF(medidas_a6!F26&gt;0,AVERAGE(medidas_a6!F26:'medidas_a6'!G26),"vazio")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IF(medidas_a6!H7&gt;0,AVERAGE(medidas_a6!H7:'medidas_a6'!I7),"vazio")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IF(medidas_a6!H8&gt;0,AVERAGE(medidas_a6!H8:'medidas_a6'!I8),"vazio")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IF(medidas_a6!H9&gt;0,AVERAGE(medidas_a6!H9:'medidas_a6'!I9),"vazio")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IF(medidas_a6!H10&gt;0,AVERAGE(medidas_a6!H10:'medidas_a6'!I10),"vazio")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IF(medidas_a6!H11&gt;0,AVERAGE(medidas_a6!H11:'medidas_a6'!I11),"vazio")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IF(medidas_a6!H12&gt;0,AVERAGE(medidas_a6!H12:'medidas_a6'!I12),"vazio")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IF(medidas_a6!H13&gt;0,AVERAGE(medidas_a6!H13:'medidas_a6'!I13),"vazio")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IF(medidas_a6!H14&gt;0,AVERAGE(medidas_a6!H14:'medidas_a6'!I14),"vazio")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IF(medidas_a6!H15&gt;0,AVERAGE(medidas_a6!H15:'medidas_a6'!I15),"vazio")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IF(medidas_a6!H16&gt;0,AVERAGE(medidas_a6!H16:'medidas_a6'!I16),"vazio")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IF(medidas_a6!H17&gt;0,AVERAGE(medidas_a6!H17:'medidas_a6'!I17),"vazio")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IF(medidas_a6!H18&gt;0,AVERAGE(medidas_a6!H18:'medidas_a6'!I18),"vazio")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IF(medidas_a6!H19&gt;0,AVERAGE(medidas_a6!H19:'medidas_a6'!I19),"vazio")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IF(medidas_a6!H20&gt;0,AVERAGE(medidas_a6!H20:'medidas_a6'!I20),"vazio")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IF(medidas_a6!H21&gt;0,AVERAGE(medidas_a6!H21:'medidas_a6'!I21),"vazio")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IF(medidas_a6!H22&gt;0,AVERAGE(medidas_a6!H22:'medidas_a6'!I22),"vazio")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IF(medidas_a6!H23&gt;0,AVERAGE(medidas_a6!H23:'medidas_a6'!I23),"vazio")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IF(medidas_a6!H24&gt;0,AVERAGE(medidas_a6!H24:'medidas_a6'!I24),"vazio")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IF(medidas_a6!H25&gt;0,AVERAGE(medidas_a6!H25:'medidas_a6'!I25),"vazio")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IF(medidas_a6!H26&gt;0,AVERAGE(medidas_a6!H26:'medidas_a6'!I26),"vazio")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5E00-000000000000}"/>
    <hyperlink ref="A3:M3" location="medidas_a6!A1" display="Antropometrista 6" xr:uid="{00000000-0004-0000-5E00-000001000000}"/>
  </hyperlinks>
  <pageMargins left="0.511811024" right="0.511811024" top="0.78740157499999996" bottom="0.78740157499999996" header="0.31496062000000002" footer="0.3149606200000000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Plan95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 customWidth="1"/>
    <col min="3" max="3" width="11.5703125" style="3" customWidth="1"/>
    <col min="4" max="4" width="12.5703125" style="3" customWidth="1"/>
    <col min="5" max="5" width="11.140625" style="3" customWidth="1"/>
    <col min="6" max="6" width="18.140625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72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IF(medidas_a7!B7&gt;0,AVERAGE(medidas_a7!B7:'medidas_a7'!C7),"vazio")</f>
        <v>vazio</v>
      </c>
      <c r="C6" s="5" t="str">
        <f>IF(medidas_a7!B7&gt;0,medidas_a7!B7-medidas_a7!C7,"vazio")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IF(medidas_a7!B8&gt;0,AVERAGE(medidas_a7!B8:'medidas_a7'!C8),"vazio")</f>
        <v>vazio</v>
      </c>
      <c r="C7" s="5" t="str">
        <f>IF(medidas_a7!B8&gt;0,medidas_a7!B8-medidas_a7!C8,"vazio")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IF(medidas_a7!B9&gt;0,AVERAGE(medidas_a7!B9:'medidas_a7'!C9),"vazio")</f>
        <v>vazio</v>
      </c>
      <c r="C8" s="5" t="str">
        <f>IF(medidas_a7!B9&gt;0,medidas_a7!B9-medidas_a7!C9,"vazio")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IF(medidas_a7!B10&gt;0,AVERAGE(medidas_a7!B10:'medidas_a7'!C10),"vazio")</f>
        <v>vazio</v>
      </c>
      <c r="C9" s="5" t="str">
        <f>IF(medidas_a7!B10&gt;0,medidas_a7!B10-medidas_a7!C10,"vazio")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IF(medidas_a7!B11&gt;0,AVERAGE(medidas_a7!B11:'medidas_a7'!C11),"vazio")</f>
        <v>vazio</v>
      </c>
      <c r="C10" s="5" t="str">
        <f>IF(medidas_a7!B11&gt;0,medidas_a7!B11-medidas_a7!C11,"vazio")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IF(medidas_a7!B12&gt;0,AVERAGE(medidas_a7!B12:'medidas_a7'!C12),"vazio")</f>
        <v>vazio</v>
      </c>
      <c r="C11" s="5" t="str">
        <f>IF(medidas_a7!B12&gt;0,medidas_a7!B12-medidas_a7!C12,"vazio")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IF(medidas_a7!B13&gt;0,AVERAGE(medidas_a7!B13:'medidas_a7'!C13),"vazio")</f>
        <v>vazio</v>
      </c>
      <c r="C12" s="5" t="str">
        <f>IF(medidas_a7!B13&gt;0,medidas_a7!B13-medidas_a7!C13,"vazio")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IF(medidas_a7!B14&gt;0,AVERAGE(medidas_a7!B14:'medidas_a7'!C14),"vazio")</f>
        <v>vazio</v>
      </c>
      <c r="C13" s="5" t="str">
        <f>IF(medidas_a7!B14&gt;0,medidas_a7!B14-medidas_a7!C14,"vazio")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IF(medidas_a7!B15&gt;0,AVERAGE(medidas_a7!B15:'medidas_a7'!C15),"vazio")</f>
        <v>vazio</v>
      </c>
      <c r="C14" s="5" t="str">
        <f>IF(medidas_a7!B15&gt;0,medidas_a7!B15-medidas_a7!C15,"vazio")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IF(medidas_a7!B16&gt;0,AVERAGE(medidas_a7!B16:'medidas_a7'!C16),"vazio")</f>
        <v>vazio</v>
      </c>
      <c r="C15" s="5" t="str">
        <f>IF(medidas_a7!B16&gt;0,medidas_a7!B16-medidas_a7!C16,"vazio")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IF(medidas_a7!B17&gt;0,AVERAGE(medidas_a7!B17:'medidas_a7'!C17),"vazio")</f>
        <v>vazio</v>
      </c>
      <c r="C16" s="5" t="str">
        <f>IF(medidas_a7!B17&gt;0,medidas_a7!B17-medidas_a7!C17,"vazio")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IF(medidas_a7!B18&gt;0,AVERAGE(medidas_a7!B18:'medidas_a7'!C18),"vazio")</f>
        <v>vazio</v>
      </c>
      <c r="C17" s="5" t="str">
        <f>IF(medidas_a7!B18&gt;0,medidas_a7!B18-medidas_a7!C18,"vazio")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IF(medidas_a7!B19&gt;0,AVERAGE(medidas_a7!B19:'medidas_a7'!C19),"vazio")</f>
        <v>vazio</v>
      </c>
      <c r="C18" s="5" t="str">
        <f>IF(medidas_a7!B19&gt;0,medidas_a7!B19-medidas_a7!C19,"vazio")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IF(medidas_a7!B20&gt;0,AVERAGE(medidas_a7!B20:'medidas_a7'!C20),"vazio")</f>
        <v>vazio</v>
      </c>
      <c r="C19" s="5" t="str">
        <f>IF(medidas_a7!B20&gt;0,medidas_a7!B20-medidas_a7!C20,"vazio")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IF(medidas_a7!B21&gt;0,AVERAGE(medidas_a7!B21:'medidas_a7'!C21),"vazio")</f>
        <v>vazio</v>
      </c>
      <c r="C20" s="5" t="str">
        <f>IF(medidas_a7!B21&gt;0,medidas_a7!B21-medidas_a7!C21,"vazio")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IF(medidas_a7!B22&gt;0,AVERAGE(medidas_a7!B22:'medidas_a7'!C22),"vazio")</f>
        <v>vazio</v>
      </c>
      <c r="C21" s="5" t="str">
        <f>IF(medidas_a7!B22&gt;0,medidas_a7!B22-medidas_a7!C22,"vazio")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IF(medidas_a7!B23&gt;0,AVERAGE(medidas_a7!B23:'medidas_a7'!C23),"vazio")</f>
        <v>vazio</v>
      </c>
      <c r="C22" s="5" t="str">
        <f>IF(medidas_a7!B23&gt;0,medidas_a7!B23-medidas_a7!C23,"vazio")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IF(medidas_a7!B24&gt;0,AVERAGE(medidas_a7!B24:'medidas_a7'!C24),"vazio")</f>
        <v>vazio</v>
      </c>
      <c r="C23" s="5" t="str">
        <f>IF(medidas_a7!B24&gt;0,medidas_a7!B24-medidas_a7!C24,"vazio")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IF(medidas_a7!B25&gt;0,AVERAGE(medidas_a7!B25:'medidas_a7'!C25),"vazio")</f>
        <v>vazio</v>
      </c>
      <c r="C24" s="5" t="str">
        <f>IF(medidas_a7!B25&gt;0,medidas_a7!B25-medidas_a7!C25,"vazio")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IF(medidas_a7!B26&gt;0,AVERAGE(medidas_a7!B26:'medidas_a7'!C26),"vazio")</f>
        <v>vazio</v>
      </c>
      <c r="C25" s="5" t="str">
        <f>IF(medidas_a7!B26&gt;0,medidas_a7!B26-medidas_a7!C26,"vazio")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IF(medidas_a7!D7&gt;0,AVERAGE(medidas_a7!D7:'medidas_a7'!E7),"vazio")</f>
        <v>vazio</v>
      </c>
      <c r="C28" s="5" t="str">
        <f>IF(medidas_a7!D7&gt;0,medidas_a7!D7-medidas_a7!E7,"vazio")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IF(medidas_a7!D8&gt;0,AVERAGE(medidas_a7!D8:'medidas_a7'!E8),"vazio")</f>
        <v>vazio</v>
      </c>
      <c r="C29" s="5" t="str">
        <f>IF(medidas_a7!D8&gt;0,medidas_a7!D8-medidas_a7!E8,"vazio")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IF(medidas_a7!D9&gt;0,AVERAGE(medidas_a7!D9:'medidas_a7'!E9),"vazio")</f>
        <v>vazio</v>
      </c>
      <c r="C30" s="5" t="str">
        <f>IF(medidas_a7!D9&gt;0,medidas_a7!D9-medidas_a7!E9,"vazio")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IF(medidas_a7!D10&gt;0,AVERAGE(medidas_a7!D10:'medidas_a7'!E10),"vazio")</f>
        <v>vazio</v>
      </c>
      <c r="C31" s="5" t="str">
        <f>IF(medidas_a7!D10&gt;0,medidas_a7!D10-medidas_a7!E10,"vazio")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IF(medidas_a7!D11&gt;0,AVERAGE(medidas_a7!D11:'medidas_a7'!E11),"vazio")</f>
        <v>vazio</v>
      </c>
      <c r="C32" s="5" t="str">
        <f>IF(medidas_a7!D11&gt;0,medidas_a7!D11-medidas_a7!E11,"vazio")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IF(medidas_a7!D12&gt;0,AVERAGE(medidas_a7!D12:'medidas_a7'!E12),"vazio")</f>
        <v>vazio</v>
      </c>
      <c r="C33" s="5" t="str">
        <f>IF(medidas_a7!D12&gt;0,medidas_a7!D12-medidas_a7!E12,"vazio")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IF(medidas_a7!D13&gt;0,AVERAGE(medidas_a7!D13:'medidas_a7'!E13),"vazio")</f>
        <v>vazio</v>
      </c>
      <c r="C34" s="5" t="str">
        <f>IF(medidas_a7!D13&gt;0,medidas_a7!D13-medidas_a7!E13,"vazio")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IF(medidas_a7!D14&gt;0,AVERAGE(medidas_a7!D14:'medidas_a7'!E14),"vazio")</f>
        <v>vazio</v>
      </c>
      <c r="C35" s="5" t="str">
        <f>IF(medidas_a7!D14&gt;0,medidas_a7!D14-medidas_a7!E14,"vazio")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IF(medidas_a7!D15&gt;0,AVERAGE(medidas_a7!D15:'medidas_a7'!E15),"vazio")</f>
        <v>vazio</v>
      </c>
      <c r="C36" s="5" t="str">
        <f>IF(medidas_a7!D15&gt;0,medidas_a7!D15-medidas_a7!E15,"vazio")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IF(medidas_a7!D16&gt;0,AVERAGE(medidas_a7!D16:'medidas_a7'!E16),"vazio")</f>
        <v>vazio</v>
      </c>
      <c r="C37" s="5" t="str">
        <f>IF(medidas_a7!D16&gt;0,medidas_a7!D16-medidas_a7!E16,"vazio")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IF(medidas_a7!D17&gt;0,AVERAGE(medidas_a7!D17:'medidas_a7'!E17),"vazio")</f>
        <v>vazio</v>
      </c>
      <c r="C38" s="5" t="str">
        <f>IF(medidas_a7!D17&gt;0,medidas_a7!D17-medidas_a7!E17,"vazio")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IF(medidas_a7!D18&gt;0,AVERAGE(medidas_a7!D18:'medidas_a7'!E18),"vazio")</f>
        <v>vazio</v>
      </c>
      <c r="C39" s="5" t="str">
        <f>IF(medidas_a7!D18&gt;0,medidas_a7!D18-medidas_a7!E18,"vazio")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IF(medidas_a7!D19&gt;0,AVERAGE(medidas_a7!D19:'medidas_a7'!E19),"vazio")</f>
        <v>vazio</v>
      </c>
      <c r="C40" s="5" t="str">
        <f>IF(medidas_a7!D19&gt;0,medidas_a7!D19-medidas_a7!E19,"vazio")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IF(medidas_a7!D20&gt;0,AVERAGE(medidas_a7!D20:'medidas_a7'!E20),"vazio")</f>
        <v>vazio</v>
      </c>
      <c r="C41" s="5" t="str">
        <f>IF(medidas_a7!D20&gt;0,medidas_a7!D20-medidas_a7!E20,"vazio")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IF(medidas_a7!D21&gt;0,AVERAGE(medidas_a7!D21:'medidas_a7'!E21),"vazio")</f>
        <v>vazio</v>
      </c>
      <c r="C42" s="5" t="str">
        <f>IF(medidas_a7!D21&gt;0,medidas_a7!D21-medidas_a7!E21,"vazio")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IF(medidas_a7!D22&gt;0,AVERAGE(medidas_a7!D22:'medidas_a7'!E22),"vazio")</f>
        <v>vazio</v>
      </c>
      <c r="C43" s="5" t="str">
        <f>IF(medidas_a7!D22&gt;0,medidas_a7!D22-medidas_a7!E22,"vazio")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IF(medidas_a7!D23&gt;0,AVERAGE(medidas_a7!D23:'medidas_a7'!E23),"vazio")</f>
        <v>vazio</v>
      </c>
      <c r="C44" s="5" t="str">
        <f>IF(medidas_a7!D23&gt;0,medidas_a7!D23-medidas_a7!E23,"vazio")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IF(medidas_a7!D24&gt;0,AVERAGE(medidas_a7!D24:'medidas_a7'!E24),"vazio")</f>
        <v>vazio</v>
      </c>
      <c r="C45" s="5" t="str">
        <f>IF(medidas_a7!D24&gt;0,medidas_a7!D24-medidas_a7!E24,"vazio")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IF(medidas_a7!D25&gt;0,AVERAGE(medidas_a7!D25:'medidas_a7'!E25),"vazio")</f>
        <v>vazio</v>
      </c>
      <c r="C46" s="5" t="str">
        <f>IF(medidas_a7!D25&gt;0,medidas_a7!D25-medidas_a7!E25,"vazio")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IF(medidas_a7!D26&gt;0,AVERAGE(medidas_a7!D26:'medidas_a7'!E26),"vazio")</f>
        <v>vazio</v>
      </c>
      <c r="C47" s="5" t="str">
        <f>IF(medidas_a7!D26&gt;0,medidas_a7!D26-medidas_a7!E26,"vazio")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IF(medidas_a7!F7&gt;0,AVERAGE(medidas_a7!F7:'medidas_a7'!G7),"vazio")</f>
        <v>vazio</v>
      </c>
      <c r="C50" s="5" t="str">
        <f>IF(medidas_a7!F7&gt;0,medidas_a7!F7-medidas_a7!G7,"vazio")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IF(medidas_a7!F8&gt;0,AVERAGE(medidas_a7!F8:'medidas_a7'!G8),"vazio")</f>
        <v>vazio</v>
      </c>
      <c r="C51" s="5" t="str">
        <f>IF(medidas_a7!F8&gt;0,medidas_a7!F8-medidas_a7!G8,"vazio")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IF(medidas_a7!F9&gt;0,AVERAGE(medidas_a7!F9:'medidas_a7'!G9),"vazio")</f>
        <v>vazio</v>
      </c>
      <c r="C52" s="5" t="str">
        <f>IF(medidas_a7!F9&gt;0,medidas_a7!F9-medidas_a7!G9,"vazio")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IF(medidas_a7!F10&gt;0,AVERAGE(medidas_a7!F10:'medidas_a7'!G10),"vazio")</f>
        <v>vazio</v>
      </c>
      <c r="C53" s="5" t="str">
        <f>IF(medidas_a7!F10&gt;0,medidas_a7!F10-medidas_a7!G10,"vazio")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IF(medidas_a7!F11&gt;0,AVERAGE(medidas_a7!F11:'medidas_a7'!G11),"vazio")</f>
        <v>vazio</v>
      </c>
      <c r="C54" s="5" t="str">
        <f>IF(medidas_a7!F11&gt;0,medidas_a7!F11-medidas_a7!G11,"vazio")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IF(medidas_a7!F12&gt;0,AVERAGE(medidas_a7!F12:'medidas_a7'!G12),"vazio")</f>
        <v>vazio</v>
      </c>
      <c r="C55" s="5" t="str">
        <f>IF(medidas_a7!F12&gt;0,medidas_a7!F12-medidas_a7!G12,"vazio")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IF(medidas_a7!F13&gt;0,AVERAGE(medidas_a7!F13:'medidas_a7'!G13),"vazio")</f>
        <v>vazio</v>
      </c>
      <c r="C56" s="5" t="str">
        <f>IF(medidas_a7!F13&gt;0,medidas_a7!F13-medidas_a7!G13,"vazio")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IF(medidas_a7!F14&gt;0,AVERAGE(medidas_a7!F14:'medidas_a7'!G14),"vazio")</f>
        <v>vazio</v>
      </c>
      <c r="C57" s="5" t="str">
        <f>IF(medidas_a7!F14&gt;0,medidas_a7!F14-medidas_a7!G14,"vazio")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IF(medidas_a7!F15&gt;0,AVERAGE(medidas_a7!F15:'medidas_a7'!G15),"vazio")</f>
        <v>vazio</v>
      </c>
      <c r="C58" s="5" t="str">
        <f>IF(medidas_a7!F15&gt;0,medidas_a7!F15-medidas_a7!G15,"vazio")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IF(medidas_a7!F16&gt;0,AVERAGE(medidas_a7!F16:'medidas_a7'!G16),"vazio")</f>
        <v>vazio</v>
      </c>
      <c r="C59" s="5" t="str">
        <f>IF(medidas_a7!F16&gt;0,medidas_a7!F16-medidas_a7!G16,"vazio")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IF(medidas_a7!F17&gt;0,AVERAGE(medidas_a7!F17:'medidas_a7'!G17),"vazio")</f>
        <v>vazio</v>
      </c>
      <c r="C60" s="5" t="str">
        <f>IF(medidas_a7!F17&gt;0,medidas_a7!F17-medidas_a7!G17,"vazio")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IF(medidas_a7!F18&gt;0,AVERAGE(medidas_a7!F18:'medidas_a7'!G18),"vazio")</f>
        <v>vazio</v>
      </c>
      <c r="C61" s="5" t="str">
        <f>IF(medidas_a7!F18&gt;0,medidas_a7!F18-medidas_a7!G18,"vazio")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IF(medidas_a7!F19&gt;0,AVERAGE(medidas_a7!F19:'medidas_a7'!G19),"vazio")</f>
        <v>vazio</v>
      </c>
      <c r="C62" s="5" t="str">
        <f>IF(medidas_a7!F19&gt;0,medidas_a7!F19-medidas_a7!G19,"vazio")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IF(medidas_a7!F20&gt;0,AVERAGE(medidas_a7!F20:'medidas_a7'!G20),"vazio")</f>
        <v>vazio</v>
      </c>
      <c r="C63" s="5" t="str">
        <f>IF(medidas_a7!F20&gt;0,medidas_a7!F20-medidas_a7!G20,"vazio")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IF(medidas_a7!F21&gt;0,AVERAGE(medidas_a7!F21:'medidas_a7'!G21),"vazio")</f>
        <v>vazio</v>
      </c>
      <c r="C64" s="5" t="str">
        <f>IF(medidas_a7!F21&gt;0,medidas_a7!F21-medidas_a7!G21,"vazio")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IF(medidas_a7!F22&gt;0,AVERAGE(medidas_a7!F22:'medidas_a7'!G22),"vazio")</f>
        <v>vazio</v>
      </c>
      <c r="C65" s="5" t="str">
        <f>IF(medidas_a7!F22&gt;0,medidas_a7!F22-medidas_a7!G22,"vazio")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IF(medidas_a7!F23&gt;0,AVERAGE(medidas_a7!F23:'medidas_a7'!G23),"vazio")</f>
        <v>vazio</v>
      </c>
      <c r="C66" s="5" t="str">
        <f>IF(medidas_a7!F23&gt;0,medidas_a7!F23-medidas_a7!G23,"vazio")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IF(medidas_a7!F24&gt;0,AVERAGE(medidas_a7!F24:'medidas_a7'!G24),"vazio")</f>
        <v>vazio</v>
      </c>
      <c r="C67" s="5" t="str">
        <f>IF(medidas_a7!F24&gt;0,medidas_a7!F24-medidas_a7!G24,"vazio")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IF(medidas_a7!F25&gt;0,AVERAGE(medidas_a7!F25:'medidas_a7'!G25),"vazio")</f>
        <v>vazio</v>
      </c>
      <c r="C68" s="5" t="str">
        <f>IF(medidas_a7!F25&gt;0,medidas_a7!F25-medidas_a7!G25,"vazio")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IF(medidas_a7!F26&gt;0,AVERAGE(medidas_a7!F26:'medidas_a7'!G26),"vazio")</f>
        <v>vazio</v>
      </c>
      <c r="C69" s="5" t="str">
        <f>IF(medidas_a7!F26&gt;0,medidas_a7!F26-medidas_a7!G26,"vazio")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IF(medidas_a7!H7&gt;0,AVERAGE(medidas_a7!H7:'medidas_a7'!I7),"vazio")</f>
        <v>vazio</v>
      </c>
      <c r="C72" s="5" t="str">
        <f>IF(medidas_a7!H7&gt;0,medidas_a7!H7-medidas_a7!I7,"vazio")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IF(medidas_a7!H8&gt;0,AVERAGE(medidas_a7!H8:'medidas_a7'!I8),"vazio")</f>
        <v>vazio</v>
      </c>
      <c r="C73" s="5" t="str">
        <f>IF(medidas_a7!H8&gt;0,medidas_a7!H8-medidas_a7!I8,"vazio")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IF(medidas_a7!H9&gt;0,AVERAGE(medidas_a7!H9:'medidas_a7'!I9),"vazio")</f>
        <v>vazio</v>
      </c>
      <c r="C74" s="5" t="str">
        <f>IF(medidas_a7!H9&gt;0,medidas_a7!H9-medidas_a7!I9,"vazio")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IF(medidas_a7!H10&gt;0,AVERAGE(medidas_a7!H10:'medidas_a7'!I10),"vazio")</f>
        <v>vazio</v>
      </c>
      <c r="C75" s="5" t="str">
        <f>IF(medidas_a7!H10&gt;0,medidas_a7!H10-medidas_a7!I10,"vazio")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IF(medidas_a7!H11&gt;0,AVERAGE(medidas_a7!H11:'medidas_a7'!I11),"vazio")</f>
        <v>vazio</v>
      </c>
      <c r="C76" s="5" t="str">
        <f>IF(medidas_a7!H11&gt;0,medidas_a7!H11-medidas_a7!I11,"vazio")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IF(medidas_a7!H12&gt;0,AVERAGE(medidas_a7!H12:'medidas_a7'!I12),"vazio")</f>
        <v>vazio</v>
      </c>
      <c r="C77" s="5" t="str">
        <f>IF(medidas_a7!H12&gt;0,medidas_a7!H12-medidas_a7!I12,"vazio")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IF(medidas_a7!H13&gt;0,AVERAGE(medidas_a7!H13:'medidas_a7'!I13),"vazio")</f>
        <v>vazio</v>
      </c>
      <c r="C78" s="5" t="str">
        <f>IF(medidas_a7!H13&gt;0,medidas_a7!H13-medidas_a7!I13,"vazio")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IF(medidas_a7!H14&gt;0,AVERAGE(medidas_a7!H14:'medidas_a7'!I14),"vazio")</f>
        <v>vazio</v>
      </c>
      <c r="C79" s="5" t="str">
        <f>IF(medidas_a7!H14&gt;0,medidas_a7!H14-medidas_a7!I14,"vazio")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IF(medidas_a7!H15&gt;0,AVERAGE(medidas_a7!H15:'medidas_a7'!I15),"vazio")</f>
        <v>vazio</v>
      </c>
      <c r="C80" s="5" t="str">
        <f>IF(medidas_a7!H15&gt;0,medidas_a7!H15-medidas_a7!I15,"vazio")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IF(medidas_a7!H16&gt;0,AVERAGE(medidas_a7!H16:'medidas_a7'!I16),"vazio")</f>
        <v>vazio</v>
      </c>
      <c r="C81" s="5" t="str">
        <f>IF(medidas_a7!H16&gt;0,medidas_a7!H16-medidas_a7!I16,"vazio")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IF(medidas_a7!H17&gt;0,AVERAGE(medidas_a7!H17:'medidas_a7'!I17),"vazio")</f>
        <v>vazio</v>
      </c>
      <c r="C82" s="5" t="str">
        <f>IF(medidas_a7!H17&gt;0,medidas_a7!H17-medidas_a7!I17,"vazio")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IF(medidas_a7!H18&gt;0,AVERAGE(medidas_a7!H18:'medidas_a7'!I18),"vazio")</f>
        <v>vazio</v>
      </c>
      <c r="C83" s="5" t="str">
        <f>IF(medidas_a7!H18&gt;0,medidas_a7!H18-medidas_a7!I18,"vazio")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IF(medidas_a7!H19&gt;0,AVERAGE(medidas_a7!H19:'medidas_a7'!I19),"vazio")</f>
        <v>vazio</v>
      </c>
      <c r="C84" s="5" t="str">
        <f>IF(medidas_a7!H19&gt;0,medidas_a7!H19-medidas_a7!I19,"vazio")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IF(medidas_a7!H20&gt;0,AVERAGE(medidas_a7!H20:'medidas_a7'!I20),"vazio")</f>
        <v>vazio</v>
      </c>
      <c r="C85" s="5" t="str">
        <f>IF(medidas_a7!H20&gt;0,medidas_a7!H20-medidas_a7!I20,"vazio")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IF(medidas_a7!H21&gt;0,AVERAGE(medidas_a7!H21:'medidas_a7'!I21),"vazio")</f>
        <v>vazio</v>
      </c>
      <c r="C86" s="5" t="str">
        <f>IF(medidas_a7!H21&gt;0,medidas_a7!H21-medidas_a7!I21,"vazio")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IF(medidas_a7!H22&gt;0,AVERAGE(medidas_a7!H22:'medidas_a7'!I22),"vazio")</f>
        <v>vazio</v>
      </c>
      <c r="C87" s="5" t="str">
        <f>IF(medidas_a7!H22&gt;0,medidas_a7!H22-medidas_a7!I22,"vazio")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IF(medidas_a7!H23&gt;0,AVERAGE(medidas_a7!H23:'medidas_a7'!I23),"vazio")</f>
        <v>vazio</v>
      </c>
      <c r="C88" s="5" t="str">
        <f>IF(medidas_a7!H23&gt;0,medidas_a7!H23-medidas_a7!I23,"vazio")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IF(medidas_a7!H24&gt;0,AVERAGE(medidas_a7!H24:'medidas_a7'!I24),"vazio")</f>
        <v>vazio</v>
      </c>
      <c r="C89" s="5" t="str">
        <f>IF(medidas_a7!H24&gt;0,medidas_a7!H24-medidas_a7!I24,"vazio")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IF(medidas_a7!H25&gt;0,AVERAGE(medidas_a7!H25:'medidas_a7'!I25),"vazio")</f>
        <v>vazio</v>
      </c>
      <c r="C90" s="5" t="str">
        <f>IF(medidas_a7!H25&gt;0,medidas_a7!H25-medidas_a7!I25,"vazio")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IF(medidas_a7!H26&gt;0,AVERAGE(medidas_a7!H26:'medidas_a7'!I26),"vazio")</f>
        <v>vazio</v>
      </c>
      <c r="C91" s="5" t="str">
        <f>IF(medidas_a7!H26&gt;0,medidas_a7!H26-medidas_a7!I26,"vazio")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(medidas_a7!B7+medidas_a7!C7)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SUMXMY2(medidas_a7!B7:'medidas_a7'!B26,medidas_a7!C7:'medidas_a7'!C26)/calculos_sup!A97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(medidas_a7!B8+medidas_a7!C8)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(medidas_a7!B9+medidas_a7!C9)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(medidas_a7!B10+medidas_a7!C10)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(medidas_a7!B11+medidas_a7!C11)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(medidas_a7!B12+medidas_a7!C12)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(medidas_a7!B13+medidas_a7!C13)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(medidas_a7!B14+medidas_a7!C14)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(medidas_a7!B15+medidas_a7!C15)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(medidas_a7!B16+medidas_a7!C16)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(medidas_a7!B17+medidas_a7!C17)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(medidas_a7!B18+medidas_a7!C18)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(medidas_a7!B19+medidas_a7!C19)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(medidas_a7!B20+medidas_a7!C20)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(medidas_a7!B21+medidas_a7!C21)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(medidas_a7!B22+medidas_a7!C22)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(medidas_a7!B23+medidas_a7!C23)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(medidas_a7!B24+medidas_a7!C24)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(medidas_a7!B25+medidas_a7!C25)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(medidas_a7!B26+medidas_a7!C26)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medidas_a7!D7+medidas_a7!E7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SUMXMY2(medidas_a7!D7:'medidas_a7'!D26,medidas_a7!E7:'medidas_a7'!E26)/calculos_sup!A100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medidas_a7!D8+medidas_a7!E8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medidas_a7!D9+medidas_a7!E9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medidas_a7!D10+medidas_a7!E10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medidas_a7!D11+medidas_a7!E11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medidas_a7!D12+medidas_a7!E12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medidas_a7!D13+medidas_a7!E13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medidas_a7!D14+medidas_a7!E14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medidas_a7!D15+medidas_a7!E15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medidas_a7!D16+medidas_a7!E16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medidas_a7!D17+medidas_a7!E17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medidas_a7!D18+medidas_a7!E18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medidas_a7!D19+medidas_a7!E19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medidas_a7!D20+medidas_a7!E20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medidas_a7!D21+medidas_a7!E21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medidas_a7!D22+medidas_a7!E22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medidas_a7!D23+medidas_a7!E23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medidas_a7!D24+medidas_a7!E24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medidas_a7!D25+medidas_a7!E25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medidas_a7!D26+medidas_a7!E26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medidas_a7!F7+medidas_a7!G7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SUMXMY2(medidas_a7!F7:'medidas_a7'!F26,medidas_a7!G7:'medidas_a7'!G26)/calculos_sup!A103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medidas_a7!F8+medidas_a7!G8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medidas_a7!F9+medidas_a7!G9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medidas_a7!F10+medidas_a7!G10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medidas_a7!F11+medidas_a7!G11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medidas_a7!F12+medidas_a7!G12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medidas_a7!F13+medidas_a7!G13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medidas_a7!F14+medidas_a7!G14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medidas_a7!F15+medidas_a7!G15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medidas_a7!F16+medidas_a7!G16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medidas_a7!F17+medidas_a7!G17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medidas_a7!F18+medidas_a7!G18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medidas_a7!F19+medidas_a7!G19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medidas_a7!F20+medidas_a7!G20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medidas_a7!F21+medidas_a7!G21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medidas_a7!F22+medidas_a7!G22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medidas_a7!F23+medidas_a7!G23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medidas_a7!F24+medidas_a7!G24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medidas_a7!F25+medidas_a7!G25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medidas_a7!F26+medidas_a7!G26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medidas_a7!H7+medidas_a7!G7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SUMXMY2(medidas_a7!H7:'medidas_a7'!H26,medidas_a7!I7:'medidas_a7'!I26)/calculos_sup!A106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medidas_a7!H8+medidas_a7!G8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medidas_a7!H9+medidas_a7!G9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medidas_a7!H10+medidas_a7!G10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medidas_a7!H11+medidas_a7!G11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medidas_a7!H12+medidas_a7!G12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medidas_a7!H13+medidas_a7!G13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medidas_a7!H14+medidas_a7!G14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medidas_a7!H15+medidas_a7!G15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medidas_a7!H16+medidas_a7!G16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medidas_a7!H17+medidas_a7!G17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medidas_a7!H18+medidas_a7!G18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medidas_a7!H19+medidas_a7!G19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medidas_a7!H20+medidas_a7!G20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medidas_a7!H21+medidas_a7!G21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medidas_a7!H22+medidas_a7!G22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medidas_a7!H23+medidas_a7!G23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medidas_a7!H24+medidas_a7!G24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medidas_a7!H25+medidas_a7!G25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medidas_a7!H26+medidas_a7!G26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IF(medidas_a7!B7&gt;0,AVERAGE(medidas_a7!B7:'medidas_a7'!C7),"vazio")</f>
        <v>vazio</v>
      </c>
      <c r="C189" s="18">
        <f ca="1">IF(medidas_sup!B7&gt;0,AVERAGE(medidas_sup!B7:'medidas_sup'!C7),"vazio")</f>
        <v>123</v>
      </c>
      <c r="D189" s="66" t="e">
        <f ca="1">PEARSON(B189:B208,C189:C208)</f>
        <v>#DIV/0!</v>
      </c>
      <c r="E189" s="66" t="e">
        <f ca="1">(F189/D189)</f>
        <v>#DIV/0!</v>
      </c>
      <c r="F189" s="66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IF(medidas_a7!B8&gt;0,AVERAGE(medidas_a7!B8:'medidas_a7'!C8),"vazio")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IF(medidas_a7!B9&gt;0,AVERAGE(medidas_a7!B9:'medidas_a7'!C9),"vazio")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IF(medidas_a7!B10&gt;0,AVERAGE(medidas_a7!B10:'medidas_a7'!C10),"vazio")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IF(medidas_a7!B11&gt;0,AVERAGE(medidas_a7!B11:'medidas_a7'!C11),"vazio")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IF(medidas_a7!B12&gt;0,AVERAGE(medidas_a7!B12:'medidas_a7'!C12),"vazio")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IF(medidas_a7!B13&gt;0,AVERAGE(medidas_a7!B13:'medidas_a7'!C13),"vazio")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IF(medidas_a7!B14&gt;0,AVERAGE(medidas_a7!B14:'medidas_a7'!C14),"vazio")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IF(medidas_a7!B15&gt;0,AVERAGE(medidas_a7!B15:'medidas_a7'!C15),"vazio")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IF(medidas_a7!B16&gt;0,AVERAGE(medidas_a7!B16:'medidas_a7'!C16),"vazio")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IF(medidas_a7!B17&gt;0,AVERAGE(medidas_a7!B17:'medidas_a7'!C17),"vazio")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IF(medidas_a7!B18&gt;0,AVERAGE(medidas_a7!B18:'medidas_a7'!C18),"vazio")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IF(medidas_a7!B19&gt;0,AVERAGE(medidas_a7!B19:'medidas_a7'!C19),"vazio")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IF(medidas_a7!B20&gt;0,AVERAGE(medidas_a7!B20:'medidas_a7'!C20),"vazio")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IF(medidas_a7!B21&gt;0,AVERAGE(medidas_a7!B21:'medidas_a7'!C21),"vazio")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IF(medidas_a7!B22&gt;0,AVERAGE(medidas_a7!B22:'medidas_a7'!C22),"vazio")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IF(medidas_a7!B23&gt;0,AVERAGE(medidas_a7!B23:'medidas_a7'!C23),"vazio")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IF(medidas_a7!B24&gt;0,AVERAGE(medidas_a7!B24:'medidas_a7'!C24),"vazio")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IF(medidas_a7!B25&gt;0,AVERAGE(medidas_a7!B25:'medidas_a7'!C25),"vazio")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IF(medidas_a7!B26&gt;0,AVERAGE(medidas_a7!B26:'medidas_a7'!C26),"vazio")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IF(medidas_a7!D7&gt;0,AVERAGE(medidas_a7!D7:'medidas_a7'!E7),"vazio")</f>
        <v>vazio</v>
      </c>
      <c r="C212" s="18" t="str">
        <f>IF(medidas_sup!D7&gt;0,AVERAGE(medidas_sup!D7:'medidas_sup'!E7),"vazio")</f>
        <v>vazio</v>
      </c>
      <c r="D212" s="66" t="e">
        <f>PEARSON(B212:B231,C212:C231)</f>
        <v>#DIV/0!</v>
      </c>
      <c r="E212" s="66" t="e">
        <f>(F212/D212)</f>
        <v>#DIV/0!</v>
      </c>
      <c r="F212" s="66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IF(medidas_a7!D8&gt;0,AVERAGE(medidas_a7!D8:'medidas_a7'!E8),"vazio")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IF(medidas_a7!D9&gt;0,AVERAGE(medidas_a7!D9:'medidas_a7'!E9),"vazio")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IF(medidas_a7!D10&gt;0,AVERAGE(medidas_a7!D10:'medidas_a7'!E10),"vazio")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IF(medidas_a7!D11&gt;0,AVERAGE(medidas_a7!D11:'medidas_a7'!E11),"vazio")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IF(medidas_a7!D12&gt;0,AVERAGE(medidas_a7!D12:'medidas_a7'!E12),"vazio")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IF(medidas_a7!D13&gt;0,AVERAGE(medidas_a7!D13:'medidas_a7'!E13),"vazio")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IF(medidas_a7!D14&gt;0,AVERAGE(medidas_a7!D14:'medidas_a7'!E14),"vazio")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IF(medidas_a7!D15&gt;0,AVERAGE(medidas_a7!D15:'medidas_a7'!E15),"vazio")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IF(medidas_a7!D16&gt;0,AVERAGE(medidas_a7!D16:'medidas_a7'!E16),"vazio")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IF(medidas_a7!D17&gt;0,AVERAGE(medidas_a7!D17:'medidas_a7'!E17),"vazio")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IF(medidas_a7!D18&gt;0,AVERAGE(medidas_a7!D18:'medidas_a7'!E18),"vazio")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IF(medidas_a7!D19&gt;0,AVERAGE(medidas_a7!D19:'medidas_a7'!E19),"vazio")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IF(medidas_a7!D20&gt;0,AVERAGE(medidas_a7!D20:'medidas_a7'!E20),"vazio")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IF(medidas_a7!D21&gt;0,AVERAGE(medidas_a7!D21:'medidas_a7'!E21),"vazio")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IF(medidas_a7!D22&gt;0,AVERAGE(medidas_a7!D22:'medidas_a7'!E22),"vazio")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IF(medidas_a7!D23&gt;0,AVERAGE(medidas_a7!D23:'medidas_a7'!E23),"vazio")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IF(medidas_a7!D24&gt;0,AVERAGE(medidas_a7!D24:'medidas_a7'!E24),"vazio")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IF(medidas_a7!D25&gt;0,AVERAGE(medidas_a7!D25:'medidas_a7'!E25),"vazio")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IF(medidas_a7!D26&gt;0,AVERAGE(medidas_a7!D26:'medidas_a7'!E26),"vazio")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IF(medidas_a7!F7&gt;0,AVERAGE(medidas_a7!F7:'medidas_a7'!G7),"vazio")</f>
        <v>vazio</v>
      </c>
      <c r="C235" s="18" t="str">
        <f>IF(medidas_sup!F7&gt;0,AVERAGE(medidas_sup!F7:'medidas_sup'!G7),"vazio")</f>
        <v>vazio</v>
      </c>
      <c r="D235" s="66" t="e">
        <f>PEARSON(B235:B254,C235:C254)</f>
        <v>#DIV/0!</v>
      </c>
      <c r="E235" s="66" t="e">
        <f>(F235/D235)</f>
        <v>#DIV/0!</v>
      </c>
      <c r="F235" s="66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IF(medidas_a7!F8&gt;0,AVERAGE(medidas_a7!F8:'medidas_a7'!G8),"vazio")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IF(medidas_a7!F9&gt;0,AVERAGE(medidas_a7!F9:'medidas_a7'!G9),"vazio")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IF(medidas_a7!F10&gt;0,AVERAGE(medidas_a7!F10:'medidas_a7'!G10),"vazio")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IF(medidas_a7!F11&gt;0,AVERAGE(medidas_a7!F11:'medidas_a7'!G11),"vazio")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IF(medidas_a7!F12&gt;0,AVERAGE(medidas_a7!F12:'medidas_a7'!G12),"vazio")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IF(medidas_a7!F13&gt;0,AVERAGE(medidas_a7!F13:'medidas_a7'!G13),"vazio")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IF(medidas_a7!F14&gt;0,AVERAGE(medidas_a7!F14:'medidas_a7'!G14),"vazio")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IF(medidas_a7!F15&gt;0,AVERAGE(medidas_a7!F15:'medidas_a7'!G15),"vazio")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IF(medidas_a7!F16&gt;0,AVERAGE(medidas_a7!F16:'medidas_a7'!G16),"vazio")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IF(medidas_a7!F17&gt;0,AVERAGE(medidas_a7!F17:'medidas_a7'!G17),"vazio")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IF(medidas_a7!F18&gt;0,AVERAGE(medidas_a7!F18:'medidas_a7'!G18),"vazio")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IF(medidas_a7!F19&gt;0,AVERAGE(medidas_a7!F19:'medidas_a7'!G19),"vazio")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IF(medidas_a7!F20&gt;0,AVERAGE(medidas_a7!F20:'medidas_a7'!G20),"vazio")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IF(medidas_a7!F21&gt;0,AVERAGE(medidas_a7!F21:'medidas_a7'!G21),"vazio")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IF(medidas_a7!F22&gt;0,AVERAGE(medidas_a7!F22:'medidas_a7'!G22),"vazio")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IF(medidas_a7!F23&gt;0,AVERAGE(medidas_a7!F23:'medidas_a7'!G23),"vazio")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IF(medidas_a7!F24&gt;0,AVERAGE(medidas_a7!F24:'medidas_a7'!G24),"vazio")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IF(medidas_a7!F25&gt;0,AVERAGE(medidas_a7!F25:'medidas_a7'!G25),"vazio")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IF(medidas_a7!F26&gt;0,AVERAGE(medidas_a7!F26:'medidas_a7'!G26),"vazio")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IF(medidas_a7!H7&gt;0,AVERAGE(medidas_a7!H7:'medidas_a7'!I7),"vazio")</f>
        <v>vazio</v>
      </c>
      <c r="C258" s="18" t="str">
        <f>IF(medidas_sup!H7&gt;0,AVERAGE(medidas_sup!H7:'medidas_sup'!I7),"vazio")</f>
        <v>vazio</v>
      </c>
      <c r="D258" s="66" t="e">
        <f>PEARSON(B258:B277,C258:C277)</f>
        <v>#DIV/0!</v>
      </c>
      <c r="E258" s="66" t="e">
        <f>(F258/D258)</f>
        <v>#DIV/0!</v>
      </c>
      <c r="F258" s="66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IF(medidas_a7!H8&gt;0,AVERAGE(medidas_a7!H8:'medidas_a7'!I8),"vazio")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IF(medidas_a7!H9&gt;0,AVERAGE(medidas_a7!H9:'medidas_a7'!I9),"vazio")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IF(medidas_a7!H10&gt;0,AVERAGE(medidas_a7!H10:'medidas_a7'!I10),"vazio")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IF(medidas_a7!H11&gt;0,AVERAGE(medidas_a7!H11:'medidas_a7'!I11),"vazio")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IF(medidas_a7!H12&gt;0,AVERAGE(medidas_a7!H12:'medidas_a7'!I12),"vazio")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IF(medidas_a7!H13&gt;0,AVERAGE(medidas_a7!H13:'medidas_a7'!I13),"vazio")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IF(medidas_a7!H14&gt;0,AVERAGE(medidas_a7!H14:'medidas_a7'!I14),"vazio")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IF(medidas_a7!H15&gt;0,AVERAGE(medidas_a7!H15:'medidas_a7'!I15),"vazio")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IF(medidas_a7!H16&gt;0,AVERAGE(medidas_a7!H16:'medidas_a7'!I16),"vazio")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IF(medidas_a7!H17&gt;0,AVERAGE(medidas_a7!H17:'medidas_a7'!I17),"vazio")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IF(medidas_a7!H18&gt;0,AVERAGE(medidas_a7!H18:'medidas_a7'!I18),"vazio")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IF(medidas_a7!H19&gt;0,AVERAGE(medidas_a7!H19:'medidas_a7'!I19),"vazio")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IF(medidas_a7!H20&gt;0,AVERAGE(medidas_a7!H20:'medidas_a7'!I20),"vazio")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IF(medidas_a7!H21&gt;0,AVERAGE(medidas_a7!H21:'medidas_a7'!I21),"vazio")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IF(medidas_a7!H22&gt;0,AVERAGE(medidas_a7!H22:'medidas_a7'!I22),"vazio")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IF(medidas_a7!H23&gt;0,AVERAGE(medidas_a7!H23:'medidas_a7'!I23),"vazio")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IF(medidas_a7!H24&gt;0,AVERAGE(medidas_a7!H24:'medidas_a7'!I24),"vazio")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IF(medidas_a7!H25&gt;0,AVERAGE(medidas_a7!H25:'medidas_a7'!I25),"vazio")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IF(medidas_a7!H26&gt;0,AVERAGE(medidas_a7!H26:'medidas_a7'!I26),"vazio")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5F00-000000000000}"/>
    <hyperlink ref="A3:M3" location="medidas_a7!A1" display="Antropometrista 7" xr:uid="{00000000-0004-0000-5F00-000001000000}"/>
  </hyperlinks>
  <pageMargins left="0.511811024" right="0.511811024" top="0.78740157499999996" bottom="0.78740157499999996" header="0.31496062000000002" footer="0.3149606200000000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Plan96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2.42578125" style="3" customWidth="1"/>
    <col min="4" max="4" width="12.85546875" style="3" customWidth="1"/>
    <col min="5" max="5" width="9.140625" style="3"/>
    <col min="6" max="6" width="18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73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74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IF(medidas_a8!B7&gt;0,AVERAGE(medidas_a8!B7:'medidas_a8'!C7),"vazio")</f>
        <v>vazio</v>
      </c>
      <c r="C6" s="5" t="str">
        <f>IF(medidas_a8!B7&gt;0,medidas_a8!B7-medidas_a8!C7,"vazio")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IF(medidas_a8!B8&gt;0,AVERAGE(medidas_a8!B8:'medidas_a8'!C8),"vazio")</f>
        <v>vazio</v>
      </c>
      <c r="C7" s="5" t="str">
        <f>IF(medidas_a8!B8&gt;0,medidas_a8!B8-medidas_a8!C8,"vazio")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IF(medidas_a8!B9&gt;0,AVERAGE(medidas_a8!B9:'medidas_a8'!C9),"vazio")</f>
        <v>vazio</v>
      </c>
      <c r="C8" s="5" t="str">
        <f>IF(medidas_a8!B9&gt;0,medidas_a8!B9-medidas_a8!C9,"vazio")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IF(medidas_a8!B10&gt;0,AVERAGE(medidas_a8!B10:'medidas_a8'!C10),"vazio")</f>
        <v>vazio</v>
      </c>
      <c r="C9" s="5" t="str">
        <f>IF(medidas_a8!B10&gt;0,medidas_a8!B10-medidas_a8!C10,"vazio")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IF(medidas_a8!B11&gt;0,AVERAGE(medidas_a8!B11:'medidas_a8'!C11),"vazio")</f>
        <v>vazio</v>
      </c>
      <c r="C10" s="5" t="str">
        <f>IF(medidas_a8!B11&gt;0,medidas_a8!B11-medidas_a8!C11,"vazio")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IF(medidas_a8!B12&gt;0,AVERAGE(medidas_a8!B12:'medidas_a8'!C12),"vazio")</f>
        <v>vazio</v>
      </c>
      <c r="C11" s="5" t="str">
        <f>IF(medidas_a8!B12&gt;0,medidas_a8!B12-medidas_a8!C12,"vazio")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IF(medidas_a8!B13&gt;0,AVERAGE(medidas_a8!B13:'medidas_a8'!C13),"vazio")</f>
        <v>vazio</v>
      </c>
      <c r="C12" s="5" t="str">
        <f>IF(medidas_a8!B13&gt;0,medidas_a8!B13-medidas_a8!C13,"vazio")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IF(medidas_a8!B14&gt;0,AVERAGE(medidas_a8!B14:'medidas_a8'!C14),"vazio")</f>
        <v>vazio</v>
      </c>
      <c r="C13" s="5" t="str">
        <f>IF(medidas_a8!B14&gt;0,medidas_a8!B14-medidas_a8!C14,"vazio")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IF(medidas_a8!B15&gt;0,AVERAGE(medidas_a8!B15:'medidas_a8'!C15),"vazio")</f>
        <v>vazio</v>
      </c>
      <c r="C14" s="5" t="str">
        <f>IF(medidas_a8!B15&gt;0,medidas_a8!B15-medidas_a8!C15,"vazio")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IF(medidas_a8!B16&gt;0,AVERAGE(medidas_a8!B16:'medidas_a8'!C16),"vazio")</f>
        <v>vazio</v>
      </c>
      <c r="C15" s="5" t="str">
        <f>IF(medidas_a8!B16&gt;0,medidas_a8!B16-medidas_a8!C16,"vazio")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IF(medidas_a8!B17&gt;0,AVERAGE(medidas_a8!B17:'medidas_a8'!C17),"vazio")</f>
        <v>vazio</v>
      </c>
      <c r="C16" s="5" t="str">
        <f>IF(medidas_a8!B17&gt;0,medidas_a8!B17-medidas_a8!C17,"vazio")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IF(medidas_a8!B18&gt;0,AVERAGE(medidas_a8!B18:'medidas_a8'!C18),"vazio")</f>
        <v>vazio</v>
      </c>
      <c r="C17" s="5" t="str">
        <f>IF(medidas_a8!B18&gt;0,medidas_a8!B18-medidas_a8!C18,"vazio")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IF(medidas_a8!B19&gt;0,AVERAGE(medidas_a8!B19:'medidas_a8'!C19),"vazio")</f>
        <v>vazio</v>
      </c>
      <c r="C18" s="5" t="str">
        <f>IF(medidas_a8!B19&gt;0,medidas_a8!B19-medidas_a8!C19,"vazio")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IF(medidas_a8!B20&gt;0,AVERAGE(medidas_a8!B20:'medidas_a8'!C20),"vazio")</f>
        <v>vazio</v>
      </c>
      <c r="C19" s="5" t="str">
        <f>IF(medidas_a8!B20&gt;0,medidas_a8!B20-medidas_a8!C20,"vazio")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IF(medidas_a8!B21&gt;0,AVERAGE(medidas_a8!B21:'medidas_a8'!C21),"vazio")</f>
        <v>vazio</v>
      </c>
      <c r="C20" s="5" t="str">
        <f>IF(medidas_a8!B21&gt;0,medidas_a8!B21-medidas_a8!C21,"vazio")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IF(medidas_a8!B22&gt;0,AVERAGE(medidas_a8!B22:'medidas_a8'!C22),"vazio")</f>
        <v>vazio</v>
      </c>
      <c r="C21" s="5" t="str">
        <f>IF(medidas_a8!B22&gt;0,medidas_a8!B22-medidas_a8!C22,"vazio")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IF(medidas_a8!B23&gt;0,AVERAGE(medidas_a8!B23:'medidas_a8'!C23),"vazio")</f>
        <v>vazio</v>
      </c>
      <c r="C22" s="5" t="str">
        <f>IF(medidas_a8!B23&gt;0,medidas_a8!B23-medidas_a8!C23,"vazio")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IF(medidas_a8!B24&gt;0,AVERAGE(medidas_a8!B24:'medidas_a8'!C24),"vazio")</f>
        <v>vazio</v>
      </c>
      <c r="C23" s="5" t="str">
        <f>IF(medidas_a8!B24&gt;0,medidas_a8!B24-medidas_a8!C24,"vazio")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IF(medidas_a8!B25&gt;0,AVERAGE(medidas_a8!B25:'medidas_a8'!C25),"vazio")</f>
        <v>vazio</v>
      </c>
      <c r="C24" s="5" t="str">
        <f>IF(medidas_a8!B25&gt;0,medidas_a8!B25-medidas_a8!C25,"vazio")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IF(medidas_a8!B26&gt;0,AVERAGE(medidas_a8!B26:'medidas_a8'!C26),"vazio")</f>
        <v>vazio</v>
      </c>
      <c r="C25" s="5" t="str">
        <f>IF(medidas_a8!B26&gt;0,medidas_a8!B26-medidas_a8!C26,"vazio")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IF(medidas_a8!D7&gt;0,AVERAGE(medidas_a8!D7:'medidas_a8'!E7),"vazio")</f>
        <v>vazio</v>
      </c>
      <c r="C28" s="5" t="str">
        <f>IF(medidas_a8!D7&gt;0,medidas_a8!D7-medidas_a8!E7,"vazio")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IF(medidas_a8!D8&gt;0,AVERAGE(medidas_a8!D8:'medidas_a8'!E8),"vazio")</f>
        <v>vazio</v>
      </c>
      <c r="C29" s="5" t="str">
        <f>IF(medidas_a8!D8&gt;0,medidas_a8!D8-medidas_a8!E8,"vazio")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IF(medidas_a8!D9&gt;0,AVERAGE(medidas_a8!D9:'medidas_a8'!E9),"vazio")</f>
        <v>vazio</v>
      </c>
      <c r="C30" s="5" t="str">
        <f>IF(medidas_a8!D9&gt;0,medidas_a8!D9-medidas_a8!E9,"vazio")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IF(medidas_a8!D10&gt;0,AVERAGE(medidas_a8!D10:'medidas_a8'!E10),"vazio")</f>
        <v>vazio</v>
      </c>
      <c r="C31" s="5" t="str">
        <f>IF(medidas_a8!D10&gt;0,medidas_a8!D10-medidas_a8!E10,"vazio")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IF(medidas_a8!D11&gt;0,AVERAGE(medidas_a8!D11:'medidas_a8'!E11),"vazio")</f>
        <v>vazio</v>
      </c>
      <c r="C32" s="5" t="str">
        <f>IF(medidas_a8!D11&gt;0,medidas_a8!D11-medidas_a8!E11,"vazio")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IF(medidas_a8!D12&gt;0,AVERAGE(medidas_a8!D12:'medidas_a8'!E12),"vazio")</f>
        <v>vazio</v>
      </c>
      <c r="C33" s="5" t="str">
        <f>IF(medidas_a8!D12&gt;0,medidas_a8!D12-medidas_a8!E12,"vazio")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IF(medidas_a8!D13&gt;0,AVERAGE(medidas_a8!D13:'medidas_a8'!E13),"vazio")</f>
        <v>vazio</v>
      </c>
      <c r="C34" s="5" t="str">
        <f>IF(medidas_a8!D13&gt;0,medidas_a8!D13-medidas_a8!E13,"vazio")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IF(medidas_a8!D14&gt;0,AVERAGE(medidas_a8!D14:'medidas_a8'!E14),"vazio")</f>
        <v>vazio</v>
      </c>
      <c r="C35" s="5" t="str">
        <f>IF(medidas_a8!D14&gt;0,medidas_a8!D14-medidas_a8!E14,"vazio")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IF(medidas_a8!D15&gt;0,AVERAGE(medidas_a8!D15:'medidas_a8'!E15),"vazio")</f>
        <v>vazio</v>
      </c>
      <c r="C36" s="5" t="str">
        <f>IF(medidas_a8!D15&gt;0,medidas_a8!D15-medidas_a8!E15,"vazio")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IF(medidas_a8!D16&gt;0,AVERAGE(medidas_a8!D16:'medidas_a8'!E16),"vazio")</f>
        <v>vazio</v>
      </c>
      <c r="C37" s="5" t="str">
        <f>IF(medidas_a8!D16&gt;0,medidas_a8!D16-medidas_a8!E16,"vazio")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IF(medidas_a8!D17&gt;0,AVERAGE(medidas_a8!D17:'medidas_a8'!E17),"vazio")</f>
        <v>vazio</v>
      </c>
      <c r="C38" s="5" t="str">
        <f>IF(medidas_a8!D17&gt;0,medidas_a8!D17-medidas_a8!E17,"vazio")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IF(medidas_a8!D18&gt;0,AVERAGE(medidas_a8!D18:'medidas_a8'!E18),"vazio")</f>
        <v>vazio</v>
      </c>
      <c r="C39" s="5" t="str">
        <f>IF(medidas_a8!D18&gt;0,medidas_a8!D18-medidas_a8!E18,"vazio")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IF(medidas_a8!D19&gt;0,AVERAGE(medidas_a8!D19:'medidas_a8'!E19),"vazio")</f>
        <v>vazio</v>
      </c>
      <c r="C40" s="5" t="str">
        <f>IF(medidas_a8!D19&gt;0,medidas_a8!D19-medidas_a8!E19,"vazio")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IF(medidas_a8!D20&gt;0,AVERAGE(medidas_a8!D20:'medidas_a8'!E20),"vazio")</f>
        <v>vazio</v>
      </c>
      <c r="C41" s="5" t="str">
        <f>IF(medidas_a8!D20&gt;0,medidas_a8!D20-medidas_a8!E20,"vazio")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IF(medidas_a8!D21&gt;0,AVERAGE(medidas_a8!D21:'medidas_a8'!E21),"vazio")</f>
        <v>vazio</v>
      </c>
      <c r="C42" s="5" t="str">
        <f>IF(medidas_a8!D21&gt;0,medidas_a8!D21-medidas_a8!E21,"vazio")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IF(medidas_a8!D22&gt;0,AVERAGE(medidas_a8!D22:'medidas_a8'!E22),"vazio")</f>
        <v>vazio</v>
      </c>
      <c r="C43" s="5" t="str">
        <f>IF(medidas_a8!D22&gt;0,medidas_a8!D22-medidas_a8!E22,"vazio")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IF(medidas_a8!D23&gt;0,AVERAGE(medidas_a8!D23:'medidas_a8'!E23),"vazio")</f>
        <v>vazio</v>
      </c>
      <c r="C44" s="5" t="str">
        <f>IF(medidas_a8!D23&gt;0,medidas_a8!D23-medidas_a8!E23,"vazio")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IF(medidas_a8!D24&gt;0,AVERAGE(medidas_a8!D24:'medidas_a8'!E24),"vazio")</f>
        <v>vazio</v>
      </c>
      <c r="C45" s="5" t="str">
        <f>IF(medidas_a8!D24&gt;0,medidas_a8!D24-medidas_a8!E24,"vazio")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IF(medidas_a8!D25&gt;0,AVERAGE(medidas_a8!D25:'medidas_a8'!E25),"vazio")</f>
        <v>vazio</v>
      </c>
      <c r="C46" s="5" t="str">
        <f>IF(medidas_a8!D25&gt;0,medidas_a8!D25-medidas_a8!E25,"vazio")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IF(medidas_a8!D26&gt;0,AVERAGE(medidas_a8!D26:'medidas_a8'!E26),"vazio")</f>
        <v>vazio</v>
      </c>
      <c r="C47" s="5" t="str">
        <f>IF(medidas_a8!D26&gt;0,medidas_a8!D26-medidas_a8!E26,"vazio")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IF(medidas_a8!F7&gt;0,AVERAGE(medidas_a8!F7:'medidas_a8'!G7),"vazio")</f>
        <v>vazio</v>
      </c>
      <c r="C50" s="5" t="str">
        <f>IF(medidas_a8!F7&gt;0,medidas_a8!F7-medidas_a8!G7,"vazio")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IF(medidas_a8!F8&gt;0,AVERAGE(medidas_a8!F8:'medidas_a8'!G8),"vazio")</f>
        <v>vazio</v>
      </c>
      <c r="C51" s="5" t="str">
        <f>IF(medidas_a8!F8&gt;0,medidas_a8!F8-medidas_a8!G8,"vazio")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IF(medidas_a8!F9&gt;0,AVERAGE(medidas_a8!F9:'medidas_a8'!G9),"vazio")</f>
        <v>vazio</v>
      </c>
      <c r="C52" s="5" t="str">
        <f>IF(medidas_a8!F9&gt;0,medidas_a8!F9-medidas_a8!G9,"vazio")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IF(medidas_a8!F10&gt;0,AVERAGE(medidas_a8!F10:'medidas_a8'!G10),"vazio")</f>
        <v>vazio</v>
      </c>
      <c r="C53" s="5" t="str">
        <f>IF(medidas_a8!F10&gt;0,medidas_a8!F10-medidas_a8!G10,"vazio")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IF(medidas_a8!F11&gt;0,AVERAGE(medidas_a8!F11:'medidas_a8'!G11),"vazio")</f>
        <v>vazio</v>
      </c>
      <c r="C54" s="5" t="str">
        <f>IF(medidas_a8!F11&gt;0,medidas_a8!F11-medidas_a8!G11,"vazio")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IF(medidas_a8!F12&gt;0,AVERAGE(medidas_a8!F12:'medidas_a8'!G12),"vazio")</f>
        <v>vazio</v>
      </c>
      <c r="C55" s="5" t="str">
        <f>IF(medidas_a8!F12&gt;0,medidas_a8!F12-medidas_a8!G12,"vazio")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IF(medidas_a8!F13&gt;0,AVERAGE(medidas_a8!F13:'medidas_a8'!G13),"vazio")</f>
        <v>vazio</v>
      </c>
      <c r="C56" s="5" t="str">
        <f>IF(medidas_a8!F13&gt;0,medidas_a8!F13-medidas_a8!G13,"vazio")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IF(medidas_a8!F14&gt;0,AVERAGE(medidas_a8!F14:'medidas_a8'!G14),"vazio")</f>
        <v>vazio</v>
      </c>
      <c r="C57" s="5" t="str">
        <f>IF(medidas_a8!F14&gt;0,medidas_a8!F14-medidas_a8!G14,"vazio")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IF(medidas_a8!F15&gt;0,AVERAGE(medidas_a8!F15:'medidas_a8'!G15),"vazio")</f>
        <v>vazio</v>
      </c>
      <c r="C58" s="5" t="str">
        <f>IF(medidas_a8!F15&gt;0,medidas_a8!F15-medidas_a8!G15,"vazio")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IF(medidas_a8!F16&gt;0,AVERAGE(medidas_a8!F16:'medidas_a8'!G16),"vazio")</f>
        <v>vazio</v>
      </c>
      <c r="C59" s="5" t="str">
        <f>IF(medidas_a8!F16&gt;0,medidas_a8!F16-medidas_a8!G16,"vazio")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IF(medidas_a8!F17&gt;0,AVERAGE(medidas_a8!F17:'medidas_a8'!G17),"vazio")</f>
        <v>vazio</v>
      </c>
      <c r="C60" s="5" t="str">
        <f>IF(medidas_a8!F17&gt;0,medidas_a8!F17-medidas_a8!G17,"vazio")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IF(medidas_a8!F18&gt;0,AVERAGE(medidas_a8!F18:'medidas_a8'!G18),"vazio")</f>
        <v>vazio</v>
      </c>
      <c r="C61" s="5" t="str">
        <f>IF(medidas_a8!F18&gt;0,medidas_a8!F18-medidas_a8!G18,"vazio")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IF(medidas_a8!F19&gt;0,AVERAGE(medidas_a8!F19:'medidas_a8'!G19),"vazio")</f>
        <v>vazio</v>
      </c>
      <c r="C62" s="5" t="str">
        <f>IF(medidas_a8!F19&gt;0,medidas_a8!F19-medidas_a8!G19,"vazio")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IF(medidas_a8!F20&gt;0,AVERAGE(medidas_a8!F20:'medidas_a8'!G20),"vazio")</f>
        <v>vazio</v>
      </c>
      <c r="C63" s="5" t="str">
        <f>IF(medidas_a8!F20&gt;0,medidas_a8!F20-medidas_a8!G20,"vazio")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IF(medidas_a8!F21&gt;0,AVERAGE(medidas_a8!F21:'medidas_a8'!G21),"vazio")</f>
        <v>vazio</v>
      </c>
      <c r="C64" s="5" t="str">
        <f>IF(medidas_a8!F21&gt;0,medidas_a8!F21-medidas_a8!G21,"vazio")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IF(medidas_a8!F22&gt;0,AVERAGE(medidas_a8!F22:'medidas_a8'!G22),"vazio")</f>
        <v>vazio</v>
      </c>
      <c r="C65" s="5" t="str">
        <f>IF(medidas_a8!F22&gt;0,medidas_a8!F22-medidas_a8!G22,"vazio")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IF(medidas_a8!F23&gt;0,AVERAGE(medidas_a8!F23:'medidas_a8'!G23),"vazio")</f>
        <v>vazio</v>
      </c>
      <c r="C66" s="5" t="str">
        <f>IF(medidas_a8!F23&gt;0,medidas_a8!F23-medidas_a8!G23,"vazio")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IF(medidas_a8!F24&gt;0,AVERAGE(medidas_a8!F24:'medidas_a8'!G24),"vazio")</f>
        <v>vazio</v>
      </c>
      <c r="C67" s="5" t="str">
        <f>IF(medidas_a8!F24&gt;0,medidas_a8!F24-medidas_a8!G24,"vazio")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IF(medidas_a8!F25&gt;0,AVERAGE(medidas_a8!F25:'medidas_a8'!G25),"vazio")</f>
        <v>vazio</v>
      </c>
      <c r="C68" s="5" t="str">
        <f>IF(medidas_a8!F25&gt;0,medidas_a8!F25-medidas_a8!G25,"vazio")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IF(medidas_a8!F26&gt;0,AVERAGE(medidas_a8!F26:'medidas_a8'!G26),"vazio")</f>
        <v>vazio</v>
      </c>
      <c r="C69" s="5" t="str">
        <f>IF(medidas_a8!F26&gt;0,medidas_a8!F26-medidas_a8!G26,"vazio")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IF(medidas_a8!H7&gt;0,AVERAGE(medidas_a8!H7:'medidas_a8'!I7),"vazio")</f>
        <v>vazio</v>
      </c>
      <c r="C72" s="5" t="str">
        <f>IF(medidas_a8!H7&gt;0,medidas_a8!H7-medidas_a8!I7,"vazio")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IF(medidas_a8!H8&gt;0,AVERAGE(medidas_a8!H8:'medidas_a8'!I8),"vazio")</f>
        <v>vazio</v>
      </c>
      <c r="C73" s="5" t="str">
        <f>IF(medidas_a8!H8&gt;0,medidas_a8!H8-medidas_a8!I8,"vazio")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IF(medidas_a8!H9&gt;0,AVERAGE(medidas_a8!H9:'medidas_a8'!I9),"vazio")</f>
        <v>vazio</v>
      </c>
      <c r="C74" s="5" t="str">
        <f>IF(medidas_a8!H9&gt;0,medidas_a8!H9-medidas_a8!I9,"vazio")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IF(medidas_a8!H10&gt;0,AVERAGE(medidas_a8!H10:'medidas_a8'!I10),"vazio")</f>
        <v>vazio</v>
      </c>
      <c r="C75" s="5" t="str">
        <f>IF(medidas_a8!H10&gt;0,medidas_a8!H10-medidas_a8!I10,"vazio")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IF(medidas_a8!H11&gt;0,AVERAGE(medidas_a8!H11:'medidas_a8'!I11),"vazio")</f>
        <v>vazio</v>
      </c>
      <c r="C76" s="5" t="str">
        <f>IF(medidas_a8!H11&gt;0,medidas_a8!H11-medidas_a8!I11,"vazio")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IF(medidas_a8!H12&gt;0,AVERAGE(medidas_a8!H12:'medidas_a8'!I12),"vazio")</f>
        <v>vazio</v>
      </c>
      <c r="C77" s="5" t="str">
        <f>IF(medidas_a8!H12&gt;0,medidas_a8!H12-medidas_a8!I12,"vazio")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IF(medidas_a8!H13&gt;0,AVERAGE(medidas_a8!H13:'medidas_a8'!I13),"vazio")</f>
        <v>vazio</v>
      </c>
      <c r="C78" s="5" t="str">
        <f>IF(medidas_a8!H13&gt;0,medidas_a8!H13-medidas_a8!I13,"vazio")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IF(medidas_a8!H14&gt;0,AVERAGE(medidas_a8!H14:'medidas_a8'!I14),"vazio")</f>
        <v>vazio</v>
      </c>
      <c r="C79" s="5" t="str">
        <f>IF(medidas_a8!H14&gt;0,medidas_a8!H14-medidas_a8!I14,"vazio")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IF(medidas_a8!H15&gt;0,AVERAGE(medidas_a8!H15:'medidas_a8'!I15),"vazio")</f>
        <v>vazio</v>
      </c>
      <c r="C80" s="5" t="str">
        <f>IF(medidas_a8!H15&gt;0,medidas_a8!H15-medidas_a8!I15,"vazio")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IF(medidas_a8!H16&gt;0,AVERAGE(medidas_a8!H16:'medidas_a8'!I16),"vazio")</f>
        <v>vazio</v>
      </c>
      <c r="C81" s="5" t="str">
        <f>IF(medidas_a8!H16&gt;0,medidas_a8!H16-medidas_a8!I16,"vazio")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IF(medidas_a8!H17&gt;0,AVERAGE(medidas_a8!H17:'medidas_a8'!I17),"vazio")</f>
        <v>vazio</v>
      </c>
      <c r="C82" s="5" t="str">
        <f>IF(medidas_a8!H17&gt;0,medidas_a8!H17-medidas_a8!I17,"vazio")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IF(medidas_a8!H18&gt;0,AVERAGE(medidas_a8!H18:'medidas_a8'!I18),"vazio")</f>
        <v>vazio</v>
      </c>
      <c r="C83" s="5" t="str">
        <f>IF(medidas_a8!H18&gt;0,medidas_a8!H18-medidas_a8!I18,"vazio")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IF(medidas_a8!H19&gt;0,AVERAGE(medidas_a8!H19:'medidas_a8'!I19),"vazio")</f>
        <v>vazio</v>
      </c>
      <c r="C84" s="5" t="str">
        <f>IF(medidas_a8!H19&gt;0,medidas_a8!H19-medidas_a8!I19,"vazio")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IF(medidas_a8!H20&gt;0,AVERAGE(medidas_a8!H20:'medidas_a8'!I20),"vazio")</f>
        <v>vazio</v>
      </c>
      <c r="C85" s="5" t="str">
        <f>IF(medidas_a8!H20&gt;0,medidas_a8!H20-medidas_a8!I20,"vazio")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IF(medidas_a8!H21&gt;0,AVERAGE(medidas_a8!H21:'medidas_a8'!I21),"vazio")</f>
        <v>vazio</v>
      </c>
      <c r="C86" s="5" t="str">
        <f>IF(medidas_a8!H21&gt;0,medidas_a8!H21-medidas_a8!I21,"vazio")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IF(medidas_a8!H22&gt;0,AVERAGE(medidas_a8!H22:'medidas_a8'!I22),"vazio")</f>
        <v>vazio</v>
      </c>
      <c r="C87" s="5" t="str">
        <f>IF(medidas_a8!H22&gt;0,medidas_a8!H22-medidas_a8!I22,"vazio")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IF(medidas_a8!H23&gt;0,AVERAGE(medidas_a8!H23:'medidas_a8'!I23),"vazio")</f>
        <v>vazio</v>
      </c>
      <c r="C88" s="5" t="str">
        <f>IF(medidas_a8!H23&gt;0,medidas_a8!H23-medidas_a8!I23,"vazio")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IF(medidas_a8!H24&gt;0,AVERAGE(medidas_a8!H24:'medidas_a8'!I24),"vazio")</f>
        <v>vazio</v>
      </c>
      <c r="C89" s="5" t="str">
        <f>IF(medidas_a8!H24&gt;0,medidas_a8!H24-medidas_a8!I24,"vazio")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IF(medidas_a8!H25&gt;0,AVERAGE(medidas_a8!H25:'medidas_a8'!I25),"vazio")</f>
        <v>vazio</v>
      </c>
      <c r="C90" s="5" t="str">
        <f>IF(medidas_a8!H25&gt;0,medidas_a8!H25-medidas_a8!I25,"vazio")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IF(medidas_a8!H26&gt;0,AVERAGE(medidas_a8!H26:'medidas_a8'!I26),"vazio")</f>
        <v>vazio</v>
      </c>
      <c r="C91" s="5" t="str">
        <f>IF(medidas_a8!H26&gt;0,medidas_a8!H26-medidas_a8!I26,"vazio")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(medidas_a8!B7+medidas_a8!C7)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SUMXMY2(medidas_a8!B7:'medidas_a8'!B26,medidas_a8!C7:'medidas_a8'!C26)/calculos_sup!A97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(medidas_a8!B8+medidas_a8!C8)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(medidas_a8!B9+medidas_a8!C9)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(medidas_a8!B10+medidas_a8!C10)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(medidas_a8!B11+medidas_a8!C11)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(medidas_a8!B12+medidas_a8!C12)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(medidas_a8!B13+medidas_a8!C13)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(medidas_a8!B14+medidas_a8!C14)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(medidas_a8!B15+medidas_a8!C15)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(medidas_a8!B16+medidas_a8!C16)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(medidas_a8!B17+medidas_a8!C17)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(medidas_a8!B18+medidas_a8!C18)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(medidas_a8!B19+medidas_a8!C19)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(medidas_a8!B20+medidas_a8!C20)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(medidas_a8!B21+medidas_a8!C21)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(medidas_a8!B22+medidas_a8!C22)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(medidas_a8!B23+medidas_a8!C23)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(medidas_a8!B24+medidas_a8!C24)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(medidas_a8!B25+medidas_a8!C25)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(medidas_a8!B26+medidas_a8!C26)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medidas_a8!D7+medidas_a8!E7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SUMXMY2(medidas_a8!D7:'medidas_a8'!D26,medidas_a8!E7:'medidas_a8'!E26)/calculos_sup!A100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medidas_a8!D8+medidas_a8!E8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medidas_a8!D9+medidas_a8!E9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medidas_a8!D10+medidas_a8!E10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medidas_a8!D11+medidas_a8!E11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medidas_a8!D12+medidas_a8!E12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medidas_a8!D13+medidas_a8!E13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medidas_a8!D14+medidas_a8!E14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medidas_a8!D15+medidas_a8!E15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medidas_a8!D16+medidas_a8!E16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medidas_a8!D17+medidas_a8!E17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medidas_a8!D18+medidas_a8!E18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medidas_a8!D19+medidas_a8!E19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medidas_a8!D20+medidas_a8!E20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medidas_a8!D21+medidas_a8!E21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medidas_a8!D22+medidas_a8!E22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medidas_a8!D23+medidas_a8!E23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medidas_a8!D24+medidas_a8!E24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medidas_a8!D25+medidas_a8!E25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medidas_a8!D26+medidas_a8!E26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medidas_a8!F7+medidas_a8!G7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SUMXMY2(medidas_a8!F7:'medidas_a8'!F26,medidas_a8!G7:'medidas_a8'!G26)/calculos_sup!A103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medidas_a8!F8+medidas_a8!G8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medidas_a8!F9+medidas_a8!G9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medidas_a8!F10+medidas_a8!G10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medidas_a8!F11+medidas_a8!G11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medidas_a8!F12+medidas_a8!G12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medidas_a8!F13+medidas_a8!G13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medidas_a8!F14+medidas_a8!G14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medidas_a8!F15+medidas_a8!G15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medidas_a8!F16+medidas_a8!G16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medidas_a8!F17+medidas_a8!G17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medidas_a8!F18+medidas_a8!G18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medidas_a8!F19+medidas_a8!G19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medidas_a8!F20+medidas_a8!G20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medidas_a8!F21+medidas_a8!G21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medidas_a8!F22+medidas_a8!G22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medidas_a8!F23+medidas_a8!G23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medidas_a8!F24+medidas_a8!G24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medidas_a8!F25+medidas_a8!G25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medidas_a8!F26+medidas_a8!G26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medidas_a8!H7+medidas_a8!G7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SUMXMY2(medidas_a8!H7:'medidas_a8'!H26,medidas_a8!I7:'medidas_a8'!I26)/calculos_sup!A106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medidas_a8!H8+medidas_a8!G8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medidas_a8!H9+medidas_a8!G9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medidas_a8!H10+medidas_a8!G10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medidas_a8!H11+medidas_a8!G11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medidas_a8!H12+medidas_a8!G12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medidas_a8!H13+medidas_a8!G13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medidas_a8!H14+medidas_a8!G14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medidas_a8!H15+medidas_a8!G15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medidas_a8!H16+medidas_a8!G16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medidas_a8!H17+medidas_a8!G17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medidas_a8!H18+medidas_a8!G18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medidas_a8!H19+medidas_a8!G19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medidas_a8!H20+medidas_a8!G20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medidas_a8!H21+medidas_a8!G21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medidas_a8!H22+medidas_a8!G22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medidas_a8!H23+medidas_a8!G23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medidas_a8!H24+medidas_a8!G24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medidas_a8!H25+medidas_a8!G25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medidas_a8!H26+medidas_a8!G26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IF(medidas_a8!B7&gt;0,AVERAGE(medidas_a8!B7:'medidas_a8'!C7),"vazio")</f>
        <v>vazio</v>
      </c>
      <c r="C189" s="18">
        <f ca="1">IF(medidas_sup!B7&gt;0,AVERAGE(medidas_sup!B7:'medidas_sup'!C7),"vazio")</f>
        <v>123</v>
      </c>
      <c r="D189" s="27" t="e">
        <f ca="1">PEARSON(B189:B208,C189:C208)</f>
        <v>#DIV/0!</v>
      </c>
      <c r="E189" s="27" t="e">
        <f ca="1">(F189/D189)</f>
        <v>#DIV/0!</v>
      </c>
      <c r="F189" s="27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IF(medidas_a8!B8&gt;0,AVERAGE(medidas_a8!B8:'medidas_a8'!C8),"vazio")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IF(medidas_a8!B9&gt;0,AVERAGE(medidas_a8!B9:'medidas_a8'!C9),"vazio")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IF(medidas_a8!B10&gt;0,AVERAGE(medidas_a8!B10:'medidas_a8'!C10),"vazio")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IF(medidas_a8!B11&gt;0,AVERAGE(medidas_a8!B11:'medidas_a8'!C11),"vazio")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IF(medidas_a8!B12&gt;0,AVERAGE(medidas_a8!B12:'medidas_a8'!C12),"vazio")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IF(medidas_a8!B13&gt;0,AVERAGE(medidas_a8!B13:'medidas_a8'!C13),"vazio")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IF(medidas_a8!B14&gt;0,AVERAGE(medidas_a8!B14:'medidas_a8'!C14),"vazio")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IF(medidas_a8!B15&gt;0,AVERAGE(medidas_a8!B15:'medidas_a8'!C15),"vazio")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IF(medidas_a8!B16&gt;0,AVERAGE(medidas_a8!B16:'medidas_a8'!C16),"vazio")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IF(medidas_a8!B17&gt;0,AVERAGE(medidas_a8!B17:'medidas_a8'!C17),"vazio")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IF(medidas_a8!B18&gt;0,AVERAGE(medidas_a8!B18:'medidas_a8'!C18),"vazio")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IF(medidas_a8!B19&gt;0,AVERAGE(medidas_a8!B19:'medidas_a8'!C19),"vazio")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IF(medidas_a8!B20&gt;0,AVERAGE(medidas_a8!B20:'medidas_a8'!C20),"vazio")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IF(medidas_a8!B21&gt;0,AVERAGE(medidas_a8!B21:'medidas_a8'!C21),"vazio")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IF(medidas_a8!B22&gt;0,AVERAGE(medidas_a8!B22:'medidas_a8'!C22),"vazio")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IF(medidas_a8!B23&gt;0,AVERAGE(medidas_a8!B23:'medidas_a8'!C23),"vazio")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IF(medidas_a8!B24&gt;0,AVERAGE(medidas_a8!B24:'medidas_a8'!C24),"vazio")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IF(medidas_a8!B25&gt;0,AVERAGE(medidas_a8!B25:'medidas_a8'!C25),"vazio")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IF(medidas_a8!B26&gt;0,AVERAGE(medidas_a8!B26:'medidas_a8'!C26),"vazio")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IF(medidas_a8!D7&gt;0,AVERAGE(medidas_a8!D7:'medidas_a8'!E7),"vazio")</f>
        <v>vazio</v>
      </c>
      <c r="C212" s="18" t="str">
        <f>IF(medidas_sup!D7&gt;0,AVERAGE(medidas_sup!D7:'medidas_sup'!E7),"vazio")</f>
        <v>vazio</v>
      </c>
      <c r="D212" s="27" t="e">
        <f>PEARSON(B212:B231,C212:C231)</f>
        <v>#DIV/0!</v>
      </c>
      <c r="E212" s="27" t="e">
        <f>(F212/D212)</f>
        <v>#DIV/0!</v>
      </c>
      <c r="F212" s="27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IF(medidas_a8!D8&gt;0,AVERAGE(medidas_a8!D8:'medidas_a8'!E8),"vazio")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IF(medidas_a8!D9&gt;0,AVERAGE(medidas_a8!D9:'medidas_a8'!E9),"vazio")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IF(medidas_a8!D10&gt;0,AVERAGE(medidas_a8!D10:'medidas_a8'!E10),"vazio")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IF(medidas_a8!D11&gt;0,AVERAGE(medidas_a8!D11:'medidas_a8'!E11),"vazio")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IF(medidas_a8!D12&gt;0,AVERAGE(medidas_a8!D12:'medidas_a8'!E12),"vazio")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IF(medidas_a8!D13&gt;0,AVERAGE(medidas_a8!D13:'medidas_a8'!E13),"vazio")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IF(medidas_a8!D14&gt;0,AVERAGE(medidas_a8!D14:'medidas_a8'!E14),"vazio")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IF(medidas_a8!D15&gt;0,AVERAGE(medidas_a8!D15:'medidas_a8'!E15),"vazio")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IF(medidas_a8!D16&gt;0,AVERAGE(medidas_a8!D16:'medidas_a8'!E16),"vazio")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IF(medidas_a8!D17&gt;0,AVERAGE(medidas_a8!D17:'medidas_a8'!E17),"vazio")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IF(medidas_a8!D18&gt;0,AVERAGE(medidas_a8!D18:'medidas_a8'!E18),"vazio")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IF(medidas_a8!D19&gt;0,AVERAGE(medidas_a8!D19:'medidas_a8'!E19),"vazio")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IF(medidas_a8!D20&gt;0,AVERAGE(medidas_a8!D20:'medidas_a8'!E20),"vazio")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IF(medidas_a8!D21&gt;0,AVERAGE(medidas_a8!D21:'medidas_a8'!E21),"vazio")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IF(medidas_a8!D22&gt;0,AVERAGE(medidas_a8!D22:'medidas_a8'!E22),"vazio")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IF(medidas_a8!D23&gt;0,AVERAGE(medidas_a8!D23:'medidas_a8'!E23),"vazio")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IF(medidas_a8!D24&gt;0,AVERAGE(medidas_a8!D24:'medidas_a8'!E24),"vazio")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IF(medidas_a8!D25&gt;0,AVERAGE(medidas_a8!D25:'medidas_a8'!E25),"vazio")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IF(medidas_a8!D26&gt;0,AVERAGE(medidas_a8!D26:'medidas_a8'!E26),"vazio")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IF(medidas_a8!F7&gt;0,AVERAGE(medidas_a8!F7:'medidas_a8'!G7),"vazio")</f>
        <v>vazio</v>
      </c>
      <c r="C235" s="18" t="str">
        <f>IF(medidas_sup!F7&gt;0,AVERAGE(medidas_sup!F7:'medidas_sup'!G7),"vazio")</f>
        <v>vazio</v>
      </c>
      <c r="D235" s="27" t="e">
        <f>PEARSON(B235:B254,C235:C254)</f>
        <v>#DIV/0!</v>
      </c>
      <c r="E235" s="27" t="e">
        <f>(F235/D235)</f>
        <v>#DIV/0!</v>
      </c>
      <c r="F235" s="27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IF(medidas_a8!F8&gt;0,AVERAGE(medidas_a8!F8:'medidas_a8'!G8),"vazio")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IF(medidas_a8!F9&gt;0,AVERAGE(medidas_a8!F9:'medidas_a8'!G9),"vazio")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IF(medidas_a8!F10&gt;0,AVERAGE(medidas_a8!F10:'medidas_a8'!G10),"vazio")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IF(medidas_a8!F11&gt;0,AVERAGE(medidas_a8!F11:'medidas_a8'!G11),"vazio")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IF(medidas_a8!F12&gt;0,AVERAGE(medidas_a8!F12:'medidas_a8'!G12),"vazio")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IF(medidas_a8!F13&gt;0,AVERAGE(medidas_a8!F13:'medidas_a8'!G13),"vazio")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IF(medidas_a8!F14&gt;0,AVERAGE(medidas_a8!F14:'medidas_a8'!G14),"vazio")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IF(medidas_a8!F15&gt;0,AVERAGE(medidas_a8!F15:'medidas_a8'!G15),"vazio")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IF(medidas_a8!F16&gt;0,AVERAGE(medidas_a8!F16:'medidas_a8'!G16),"vazio")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IF(medidas_a8!F17&gt;0,AVERAGE(medidas_a8!F17:'medidas_a8'!G17),"vazio")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IF(medidas_a8!F18&gt;0,AVERAGE(medidas_a8!F18:'medidas_a8'!G18),"vazio")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IF(medidas_a8!F19&gt;0,AVERAGE(medidas_a8!F19:'medidas_a8'!G19),"vazio")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IF(medidas_a8!F20&gt;0,AVERAGE(medidas_a8!F20:'medidas_a8'!G20),"vazio")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IF(medidas_a8!F21&gt;0,AVERAGE(medidas_a8!F21:'medidas_a8'!G21),"vazio")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IF(medidas_a8!F22&gt;0,AVERAGE(medidas_a8!F22:'medidas_a8'!G22),"vazio")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IF(medidas_a8!F23&gt;0,AVERAGE(medidas_a8!F23:'medidas_a8'!G23),"vazio")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IF(medidas_a8!F24&gt;0,AVERAGE(medidas_a8!F24:'medidas_a8'!G24),"vazio")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IF(medidas_a8!F25&gt;0,AVERAGE(medidas_a8!F25:'medidas_a8'!G25),"vazio")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IF(medidas_a8!F26&gt;0,AVERAGE(medidas_a8!F26:'medidas_a8'!G26),"vazio")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IF(medidas_a8!H7&gt;0,AVERAGE(medidas_a8!H7:'medidas_a8'!I7),"vazio")</f>
        <v>vazio</v>
      </c>
      <c r="C258" s="18" t="str">
        <f>IF(medidas_sup!H7&gt;0,AVERAGE(medidas_sup!H7:'medidas_sup'!I7),"vazio")</f>
        <v>vazio</v>
      </c>
      <c r="D258" s="27" t="e">
        <f>PEARSON(B258:B277,C258:C277)</f>
        <v>#DIV/0!</v>
      </c>
      <c r="E258" s="27" t="e">
        <f>(F258/D258)</f>
        <v>#DIV/0!</v>
      </c>
      <c r="F258" s="27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IF(medidas_a8!H8&gt;0,AVERAGE(medidas_a8!H8:'medidas_a8'!I8),"vazio")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IF(medidas_a8!H9&gt;0,AVERAGE(medidas_a8!H9:'medidas_a8'!I9),"vazio")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IF(medidas_a8!H10&gt;0,AVERAGE(medidas_a8!H10:'medidas_a8'!I10),"vazio")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IF(medidas_a8!H11&gt;0,AVERAGE(medidas_a8!H11:'medidas_a8'!I11),"vazio")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IF(medidas_a8!H12&gt;0,AVERAGE(medidas_a8!H12:'medidas_a8'!I12),"vazio")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IF(medidas_a8!H13&gt;0,AVERAGE(medidas_a8!H13:'medidas_a8'!I13),"vazio")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IF(medidas_a8!H14&gt;0,AVERAGE(medidas_a8!H14:'medidas_a8'!I14),"vazio")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IF(medidas_a8!H15&gt;0,AVERAGE(medidas_a8!H15:'medidas_a8'!I15),"vazio")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IF(medidas_a8!H16&gt;0,AVERAGE(medidas_a8!H16:'medidas_a8'!I16),"vazio")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IF(medidas_a8!H17&gt;0,AVERAGE(medidas_a8!H17:'medidas_a8'!I17),"vazio")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IF(medidas_a8!H18&gt;0,AVERAGE(medidas_a8!H18:'medidas_a8'!I18),"vazio")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IF(medidas_a8!H19&gt;0,AVERAGE(medidas_a8!H19:'medidas_a8'!I19),"vazio")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IF(medidas_a8!H20&gt;0,AVERAGE(medidas_a8!H20:'medidas_a8'!I20),"vazio")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IF(medidas_a8!H21&gt;0,AVERAGE(medidas_a8!H21:'medidas_a8'!I21),"vazio")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IF(medidas_a8!H22&gt;0,AVERAGE(medidas_a8!H22:'medidas_a8'!I22),"vazio")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IF(medidas_a8!H23&gt;0,AVERAGE(medidas_a8!H23:'medidas_a8'!I23),"vazio")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IF(medidas_a8!H24&gt;0,AVERAGE(medidas_a8!H24:'medidas_a8'!I24),"vazio")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IF(medidas_a8!H25&gt;0,AVERAGE(medidas_a8!H25:'medidas_a8'!I25),"vazio")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IF(medidas_a8!H26&gt;0,AVERAGE(medidas_a8!H26:'medidas_a8'!I26),"vazio")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6000-000000000000}"/>
    <hyperlink ref="A3:M3" location="medidas_a8!A1" display="Antropometrista 8" xr:uid="{00000000-0004-0000-6000-000001000000}"/>
  </hyperlinks>
  <pageMargins left="0.511811024" right="0.511811024" top="0.78740157499999996" bottom="0.78740157499999996" header="0.31496062000000002" footer="0.3149606200000000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Plan97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2" style="3" customWidth="1"/>
    <col min="4" max="4" width="15.5703125" style="3" customWidth="1"/>
    <col min="5" max="5" width="9.140625" style="3"/>
    <col min="6" max="6" width="18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76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IF(medidas_a9!B7&gt;0,AVERAGE(medidas_a9!B7:'medidas_a9'!C7),"vazio")</f>
        <v>vazio</v>
      </c>
      <c r="C6" s="5" t="str">
        <f>IF(medidas_a9!B7&gt;0,medidas_a9!B7-medidas_a9!C7,"vazio")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IF(medidas_a9!B8&gt;0,AVERAGE(medidas_a9!B8:'medidas_a9'!C8),"vazio")</f>
        <v>vazio</v>
      </c>
      <c r="C7" s="5" t="str">
        <f>IF(medidas_a9!B8&gt;0,medidas_a9!B8-medidas_a9!C8,"vazio")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IF(medidas_a9!B9&gt;0,AVERAGE(medidas_a9!B9:'medidas_a9'!C9),"vazio")</f>
        <v>vazio</v>
      </c>
      <c r="C8" s="5" t="str">
        <f>IF(medidas_a9!B9&gt;0,medidas_a9!B9-medidas_a9!C9,"vazio")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IF(medidas_a9!B10&gt;0,AVERAGE(medidas_a9!B10:'medidas_a9'!C10),"vazio")</f>
        <v>vazio</v>
      </c>
      <c r="C9" s="5" t="str">
        <f>IF(medidas_a9!B10&gt;0,medidas_a9!B10-medidas_a9!C10,"vazio")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IF(medidas_a9!B11&gt;0,AVERAGE(medidas_a9!B11:'medidas_a9'!C11),"vazio")</f>
        <v>vazio</v>
      </c>
      <c r="C10" s="5" t="str">
        <f>IF(medidas_a9!B11&gt;0,medidas_a9!B11-medidas_a9!C11,"vazio")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IF(medidas_a9!B12&gt;0,AVERAGE(medidas_a9!B12:'medidas_a9'!C12),"vazio")</f>
        <v>vazio</v>
      </c>
      <c r="C11" s="5" t="str">
        <f>IF(medidas_a9!B12&gt;0,medidas_a9!B12-medidas_a9!C12,"vazio")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IF(medidas_a9!B13&gt;0,AVERAGE(medidas_a9!B13:'medidas_a9'!C13),"vazio")</f>
        <v>vazio</v>
      </c>
      <c r="C12" s="5" t="str">
        <f>IF(medidas_a9!B13&gt;0,medidas_a9!B13-medidas_a9!C13,"vazio")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IF(medidas_a9!B14&gt;0,AVERAGE(medidas_a9!B14:'medidas_a9'!C14),"vazio")</f>
        <v>vazio</v>
      </c>
      <c r="C13" s="5" t="str">
        <f>IF(medidas_a9!B14&gt;0,medidas_a9!B14-medidas_a9!C14,"vazio")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IF(medidas_a9!B15&gt;0,AVERAGE(medidas_a9!B15:'medidas_a9'!C15),"vazio")</f>
        <v>vazio</v>
      </c>
      <c r="C14" s="5" t="str">
        <f>IF(medidas_a9!B15&gt;0,medidas_a9!B15-medidas_a9!C15,"vazio")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IF(medidas_a9!B16&gt;0,AVERAGE(medidas_a9!B16:'medidas_a9'!C16),"vazio")</f>
        <v>vazio</v>
      </c>
      <c r="C15" s="5" t="str">
        <f>IF(medidas_a9!B16&gt;0,medidas_a9!B16-medidas_a9!C16,"vazio")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IF(medidas_a9!B17&gt;0,AVERAGE(medidas_a9!B17:'medidas_a9'!C17),"vazio")</f>
        <v>vazio</v>
      </c>
      <c r="C16" s="5" t="str">
        <f>IF(medidas_a9!B17&gt;0,medidas_a9!B17-medidas_a9!C17,"vazio")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IF(medidas_a9!B18&gt;0,AVERAGE(medidas_a9!B18:'medidas_a9'!C18),"vazio")</f>
        <v>vazio</v>
      </c>
      <c r="C17" s="5" t="str">
        <f>IF(medidas_a9!B18&gt;0,medidas_a9!B18-medidas_a9!C18,"vazio")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IF(medidas_a9!B19&gt;0,AVERAGE(medidas_a9!B19:'medidas_a9'!C19),"vazio")</f>
        <v>vazio</v>
      </c>
      <c r="C18" s="5" t="str">
        <f>IF(medidas_a9!B19&gt;0,medidas_a9!B19-medidas_a9!C19,"vazio")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IF(medidas_a9!B20&gt;0,AVERAGE(medidas_a9!B20:'medidas_a9'!C20),"vazio")</f>
        <v>vazio</v>
      </c>
      <c r="C19" s="5" t="str">
        <f>IF(medidas_a9!B20&gt;0,medidas_a9!B20-medidas_a9!C20,"vazio")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IF(medidas_a9!B21&gt;0,AVERAGE(medidas_a9!B21:'medidas_a9'!C21),"vazio")</f>
        <v>vazio</v>
      </c>
      <c r="C20" s="5" t="str">
        <f>IF(medidas_a9!B21&gt;0,medidas_a9!B21-medidas_a9!C21,"vazio")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IF(medidas_a9!B22&gt;0,AVERAGE(medidas_a9!B22:'medidas_a9'!C22),"vazio")</f>
        <v>vazio</v>
      </c>
      <c r="C21" s="5" t="str">
        <f>IF(medidas_a9!B22&gt;0,medidas_a9!B22-medidas_a9!C22,"vazio")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IF(medidas_a9!B23&gt;0,AVERAGE(medidas_a9!B23:'medidas_a9'!C23),"vazio")</f>
        <v>vazio</v>
      </c>
      <c r="C22" s="5" t="str">
        <f>IF(medidas_a9!B23&gt;0,medidas_a9!B23-medidas_a9!C23,"vazio")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IF(medidas_a9!B24&gt;0,AVERAGE(medidas_a9!B24:'medidas_a9'!C24),"vazio")</f>
        <v>vazio</v>
      </c>
      <c r="C23" s="5" t="str">
        <f>IF(medidas_a9!B24&gt;0,medidas_a9!B24-medidas_a9!C24,"vazio")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IF(medidas_a9!B25&gt;0,AVERAGE(medidas_a9!B25:'medidas_a9'!C25),"vazio")</f>
        <v>vazio</v>
      </c>
      <c r="C24" s="5" t="str">
        <f>IF(medidas_a9!B25&gt;0,medidas_a9!B25-medidas_a9!C25,"vazio")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IF(medidas_a9!B26&gt;0,AVERAGE(medidas_a9!B26:'medidas_a9'!C26),"vazio")</f>
        <v>vazio</v>
      </c>
      <c r="C25" s="5" t="str">
        <f>IF(medidas_a9!B26&gt;0,medidas_a9!B26-medidas_a9!C26,"vazio")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IF(medidas_a9!D7&gt;0,AVERAGE(medidas_a9!D7:'medidas_a9'!E7),"vazio")</f>
        <v>vazio</v>
      </c>
      <c r="C28" s="5" t="str">
        <f>IF(medidas_a9!D7&gt;0,medidas_a9!D7-medidas_a9!E7,"vazio")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IF(medidas_a9!D8&gt;0,AVERAGE(medidas_a9!D8:'medidas_a9'!E8),"vazio")</f>
        <v>vazio</v>
      </c>
      <c r="C29" s="5" t="str">
        <f>IF(medidas_a9!D8&gt;0,medidas_a9!D8-medidas_a9!E8,"vazio")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IF(medidas_a9!D9&gt;0,AVERAGE(medidas_a9!D9:'medidas_a9'!E9),"vazio")</f>
        <v>vazio</v>
      </c>
      <c r="C30" s="5" t="str">
        <f>IF(medidas_a9!D9&gt;0,medidas_a9!D9-medidas_a9!E9,"vazio")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IF(medidas_a9!D10&gt;0,AVERAGE(medidas_a9!D10:'medidas_a9'!E10),"vazio")</f>
        <v>vazio</v>
      </c>
      <c r="C31" s="5" t="str">
        <f>IF(medidas_a9!D10&gt;0,medidas_a9!D10-medidas_a9!E10,"vazio")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IF(medidas_a9!D11&gt;0,AVERAGE(medidas_a9!D11:'medidas_a9'!E11),"vazio")</f>
        <v>vazio</v>
      </c>
      <c r="C32" s="5" t="str">
        <f>IF(medidas_a9!D11&gt;0,medidas_a9!D11-medidas_a9!E11,"vazio")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IF(medidas_a9!D12&gt;0,AVERAGE(medidas_a9!D12:'medidas_a9'!E12),"vazio")</f>
        <v>vazio</v>
      </c>
      <c r="C33" s="5" t="str">
        <f>IF(medidas_a9!D12&gt;0,medidas_a9!D12-medidas_a9!E12,"vazio")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IF(medidas_a9!D13&gt;0,AVERAGE(medidas_a9!D13:'medidas_a9'!E13),"vazio")</f>
        <v>vazio</v>
      </c>
      <c r="C34" s="5" t="str">
        <f>IF(medidas_a9!D13&gt;0,medidas_a9!D13-medidas_a9!E13,"vazio")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IF(medidas_a9!D14&gt;0,AVERAGE(medidas_a9!D14:'medidas_a9'!E14),"vazio")</f>
        <v>vazio</v>
      </c>
      <c r="C35" s="5" t="str">
        <f>IF(medidas_a9!D14&gt;0,medidas_a9!D14-medidas_a9!E14,"vazio")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IF(medidas_a9!D15&gt;0,AVERAGE(medidas_a9!D15:'medidas_a9'!E15),"vazio")</f>
        <v>vazio</v>
      </c>
      <c r="C36" s="5" t="str">
        <f>IF(medidas_a9!D15&gt;0,medidas_a9!D15-medidas_a9!E15,"vazio")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IF(medidas_a9!D16&gt;0,AVERAGE(medidas_a9!D16:'medidas_a9'!E16),"vazio")</f>
        <v>vazio</v>
      </c>
      <c r="C37" s="5" t="str">
        <f>IF(medidas_a9!D16&gt;0,medidas_a9!D16-medidas_a9!E16,"vazio")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IF(medidas_a9!D17&gt;0,AVERAGE(medidas_a9!D17:'medidas_a9'!E17),"vazio")</f>
        <v>vazio</v>
      </c>
      <c r="C38" s="5" t="str">
        <f>IF(medidas_a9!D17&gt;0,medidas_a9!D17-medidas_a9!E17,"vazio")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IF(medidas_a9!D18&gt;0,AVERAGE(medidas_a9!D18:'medidas_a9'!E18),"vazio")</f>
        <v>vazio</v>
      </c>
      <c r="C39" s="5" t="str">
        <f>IF(medidas_a9!D18&gt;0,medidas_a9!D18-medidas_a9!E18,"vazio")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IF(medidas_a9!D19&gt;0,AVERAGE(medidas_a9!D19:'medidas_a9'!E19),"vazio")</f>
        <v>vazio</v>
      </c>
      <c r="C40" s="5" t="str">
        <f>IF(medidas_a9!D19&gt;0,medidas_a9!D19-medidas_a9!E19,"vazio")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IF(medidas_a9!D20&gt;0,AVERAGE(medidas_a9!D20:'medidas_a9'!E20),"vazio")</f>
        <v>vazio</v>
      </c>
      <c r="C41" s="5" t="str">
        <f>IF(medidas_a9!D20&gt;0,medidas_a9!D20-medidas_a9!E20,"vazio")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IF(medidas_a9!D21&gt;0,AVERAGE(medidas_a9!D21:'medidas_a9'!E21),"vazio")</f>
        <v>vazio</v>
      </c>
      <c r="C42" s="5" t="str">
        <f>IF(medidas_a9!D21&gt;0,medidas_a9!D21-medidas_a9!E21,"vazio")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IF(medidas_a9!D22&gt;0,AVERAGE(medidas_a9!D22:'medidas_a9'!E22),"vazio")</f>
        <v>vazio</v>
      </c>
      <c r="C43" s="5" t="str">
        <f>IF(medidas_a9!D22&gt;0,medidas_a9!D22-medidas_a9!E22,"vazio")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IF(medidas_a9!D23&gt;0,AVERAGE(medidas_a9!D23:'medidas_a9'!E23),"vazio")</f>
        <v>vazio</v>
      </c>
      <c r="C44" s="5" t="str">
        <f>IF(medidas_a9!D23&gt;0,medidas_a9!D23-medidas_a9!E23,"vazio")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IF(medidas_a9!D24&gt;0,AVERAGE(medidas_a9!D24:'medidas_a9'!E24),"vazio")</f>
        <v>vazio</v>
      </c>
      <c r="C45" s="5" t="str">
        <f>IF(medidas_a9!D24&gt;0,medidas_a9!D24-medidas_a9!E24,"vazio")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IF(medidas_a9!D25&gt;0,AVERAGE(medidas_a9!D25:'medidas_a9'!E25),"vazio")</f>
        <v>vazio</v>
      </c>
      <c r="C46" s="5" t="str">
        <f>IF(medidas_a9!D25&gt;0,medidas_a9!D25-medidas_a9!E25,"vazio")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IF(medidas_a9!D26&gt;0,AVERAGE(medidas_a9!D26:'medidas_a9'!E26),"vazio")</f>
        <v>vazio</v>
      </c>
      <c r="C47" s="5" t="str">
        <f>IF(medidas_a9!D26&gt;0,medidas_a9!D26-medidas_a9!E26,"vazio")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IF(medidas_a9!F7&gt;0,AVERAGE(medidas_a9!F7:'medidas_a9'!G7),"vazio")</f>
        <v>vazio</v>
      </c>
      <c r="C50" s="5" t="str">
        <f>IF(medidas_a9!F7&gt;0,medidas_a9!F7-medidas_a9!G7,"vazio")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IF(medidas_a9!F8&gt;0,AVERAGE(medidas_a9!F8:'medidas_a9'!G8),"vazio")</f>
        <v>vazio</v>
      </c>
      <c r="C51" s="5" t="str">
        <f>IF(medidas_a9!F8&gt;0,medidas_a9!F8-medidas_a9!G8,"vazio")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IF(medidas_a9!F9&gt;0,AVERAGE(medidas_a9!F9:'medidas_a9'!G9),"vazio")</f>
        <v>vazio</v>
      </c>
      <c r="C52" s="5" t="str">
        <f>IF(medidas_a9!F9&gt;0,medidas_a9!F9-medidas_a9!G9,"vazio")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IF(medidas_a9!F10&gt;0,AVERAGE(medidas_a9!F10:'medidas_a9'!G10),"vazio")</f>
        <v>vazio</v>
      </c>
      <c r="C53" s="5" t="str">
        <f>IF(medidas_a9!F10&gt;0,medidas_a9!F10-medidas_a9!G10,"vazio")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IF(medidas_a9!F11&gt;0,AVERAGE(medidas_a9!F11:'medidas_a9'!G11),"vazio")</f>
        <v>vazio</v>
      </c>
      <c r="C54" s="5" t="str">
        <f>IF(medidas_a9!F11&gt;0,medidas_a9!F11-medidas_a9!G11,"vazio")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IF(medidas_a9!F12&gt;0,AVERAGE(medidas_a9!F12:'medidas_a9'!G12),"vazio")</f>
        <v>vazio</v>
      </c>
      <c r="C55" s="5" t="str">
        <f>IF(medidas_a9!F12&gt;0,medidas_a9!F12-medidas_a9!G12,"vazio")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IF(medidas_a9!F13&gt;0,AVERAGE(medidas_a9!F13:'medidas_a9'!G13),"vazio")</f>
        <v>vazio</v>
      </c>
      <c r="C56" s="5" t="str">
        <f>IF(medidas_a9!F13&gt;0,medidas_a9!F13-medidas_a9!G13,"vazio")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IF(medidas_a9!F14&gt;0,AVERAGE(medidas_a9!F14:'medidas_a9'!G14),"vazio")</f>
        <v>vazio</v>
      </c>
      <c r="C57" s="5" t="str">
        <f>IF(medidas_a9!F14&gt;0,medidas_a9!F14-medidas_a9!G14,"vazio")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IF(medidas_a9!F15&gt;0,AVERAGE(medidas_a9!F15:'medidas_a9'!G15),"vazio")</f>
        <v>vazio</v>
      </c>
      <c r="C58" s="5" t="str">
        <f>IF(medidas_a9!F15&gt;0,medidas_a9!F15-medidas_a9!G15,"vazio")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IF(medidas_a9!F16&gt;0,AVERAGE(medidas_a9!F16:'medidas_a9'!G16),"vazio")</f>
        <v>vazio</v>
      </c>
      <c r="C59" s="5" t="str">
        <f>IF(medidas_a9!F16&gt;0,medidas_a9!F16-medidas_a9!G16,"vazio")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IF(medidas_a9!F17&gt;0,AVERAGE(medidas_a9!F17:'medidas_a9'!G17),"vazio")</f>
        <v>vazio</v>
      </c>
      <c r="C60" s="5" t="str">
        <f>IF(medidas_a9!F17&gt;0,medidas_a9!F17-medidas_a9!G17,"vazio")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IF(medidas_a9!F18&gt;0,AVERAGE(medidas_a9!F18:'medidas_a9'!G18),"vazio")</f>
        <v>vazio</v>
      </c>
      <c r="C61" s="5" t="str">
        <f>IF(medidas_a9!F18&gt;0,medidas_a9!F18-medidas_a9!G18,"vazio")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IF(medidas_a9!F19&gt;0,AVERAGE(medidas_a9!F19:'medidas_a9'!G19),"vazio")</f>
        <v>vazio</v>
      </c>
      <c r="C62" s="5" t="str">
        <f>IF(medidas_a9!F19&gt;0,medidas_a9!F19-medidas_a9!G19,"vazio")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IF(medidas_a9!F20&gt;0,AVERAGE(medidas_a9!F20:'medidas_a9'!G20),"vazio")</f>
        <v>vazio</v>
      </c>
      <c r="C63" s="5" t="str">
        <f>IF(medidas_a9!F20&gt;0,medidas_a9!F20-medidas_a9!G20,"vazio")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IF(medidas_a9!F21&gt;0,AVERAGE(medidas_a9!F21:'medidas_a9'!G21),"vazio")</f>
        <v>vazio</v>
      </c>
      <c r="C64" s="5" t="str">
        <f>IF(medidas_a9!F21&gt;0,medidas_a9!F21-medidas_a9!G21,"vazio")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IF(medidas_a9!F22&gt;0,AVERAGE(medidas_a9!F22:'medidas_a9'!G22),"vazio")</f>
        <v>vazio</v>
      </c>
      <c r="C65" s="5" t="str">
        <f>IF(medidas_a9!F22&gt;0,medidas_a9!F22-medidas_a9!G22,"vazio")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IF(medidas_a9!F23&gt;0,AVERAGE(medidas_a9!F23:'medidas_a9'!G23),"vazio")</f>
        <v>vazio</v>
      </c>
      <c r="C66" s="5" t="str">
        <f>IF(medidas_a9!F23&gt;0,medidas_a9!F23-medidas_a9!G23,"vazio")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IF(medidas_a9!F24&gt;0,AVERAGE(medidas_a9!F24:'medidas_a9'!G24),"vazio")</f>
        <v>vazio</v>
      </c>
      <c r="C67" s="5" t="str">
        <f>IF(medidas_a9!F24&gt;0,medidas_a9!F24-medidas_a9!G24,"vazio")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IF(medidas_a9!F25&gt;0,AVERAGE(medidas_a9!F25:'medidas_a9'!G25),"vazio")</f>
        <v>vazio</v>
      </c>
      <c r="C68" s="5" t="str">
        <f>IF(medidas_a9!F25&gt;0,medidas_a9!F25-medidas_a9!G25,"vazio")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IF(medidas_a9!F26&gt;0,AVERAGE(medidas_a9!F26:'medidas_a9'!G26),"vazio")</f>
        <v>vazio</v>
      </c>
      <c r="C69" s="5" t="str">
        <f>IF(medidas_a9!F26&gt;0,medidas_a9!F26-medidas_a9!G26,"vazio")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IF(medidas_a9!H7&gt;0,AVERAGE(medidas_a9!H7:'medidas_a9'!I7),"vazio")</f>
        <v>vazio</v>
      </c>
      <c r="C72" s="5" t="str">
        <f>IF(medidas_a9!H7&gt;0,medidas_a9!H7-medidas_a9!I7,"vazio")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IF(medidas_a9!H8&gt;0,AVERAGE(medidas_a9!H8:'medidas_a9'!I8),"vazio")</f>
        <v>vazio</v>
      </c>
      <c r="C73" s="5" t="str">
        <f>IF(medidas_a9!H8&gt;0,medidas_a9!H8-medidas_a9!I8,"vazio")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IF(medidas_a9!H9&gt;0,AVERAGE(medidas_a9!H9:'medidas_a9'!I9),"vazio")</f>
        <v>vazio</v>
      </c>
      <c r="C74" s="5" t="str">
        <f>IF(medidas_a9!H9&gt;0,medidas_a9!H9-medidas_a9!I9,"vazio")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IF(medidas_a9!H10&gt;0,AVERAGE(medidas_a9!H10:'medidas_a9'!I10),"vazio")</f>
        <v>vazio</v>
      </c>
      <c r="C75" s="5" t="str">
        <f>IF(medidas_a9!H10&gt;0,medidas_a9!H10-medidas_a9!I10,"vazio")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IF(medidas_a9!H11&gt;0,AVERAGE(medidas_a9!H11:'medidas_a9'!I11),"vazio")</f>
        <v>vazio</v>
      </c>
      <c r="C76" s="5" t="str">
        <f>IF(medidas_a9!H11&gt;0,medidas_a9!H11-medidas_a9!I11,"vazio")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IF(medidas_a9!H12&gt;0,AVERAGE(medidas_a9!H12:'medidas_a9'!I12),"vazio")</f>
        <v>vazio</v>
      </c>
      <c r="C77" s="5" t="str">
        <f>IF(medidas_a9!H12&gt;0,medidas_a9!H12-medidas_a9!I12,"vazio")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IF(medidas_a9!H13&gt;0,AVERAGE(medidas_a9!H13:'medidas_a9'!I13),"vazio")</f>
        <v>vazio</v>
      </c>
      <c r="C78" s="5" t="str">
        <f>IF(medidas_a9!H13&gt;0,medidas_a9!H13-medidas_a9!I13,"vazio")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IF(medidas_a9!H14&gt;0,AVERAGE(medidas_a9!H14:'medidas_a9'!I14),"vazio")</f>
        <v>vazio</v>
      </c>
      <c r="C79" s="5" t="str">
        <f>IF(medidas_a9!H14&gt;0,medidas_a9!H14-medidas_a9!I14,"vazio")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IF(medidas_a9!H15&gt;0,AVERAGE(medidas_a9!H15:'medidas_a9'!I15),"vazio")</f>
        <v>vazio</v>
      </c>
      <c r="C80" s="5" t="str">
        <f>IF(medidas_a9!H15&gt;0,medidas_a9!H15-medidas_a9!I15,"vazio")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IF(medidas_a9!H16&gt;0,AVERAGE(medidas_a9!H16:'medidas_a9'!I16),"vazio")</f>
        <v>vazio</v>
      </c>
      <c r="C81" s="5" t="str">
        <f>IF(medidas_a9!H16&gt;0,medidas_a9!H16-medidas_a9!I16,"vazio")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IF(medidas_a9!H17&gt;0,AVERAGE(medidas_a9!H17:'medidas_a9'!I17),"vazio")</f>
        <v>vazio</v>
      </c>
      <c r="C82" s="5" t="str">
        <f>IF(medidas_a9!H17&gt;0,medidas_a9!H17-medidas_a9!I17,"vazio")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IF(medidas_a9!H18&gt;0,AVERAGE(medidas_a9!H18:'medidas_a9'!I18),"vazio")</f>
        <v>vazio</v>
      </c>
      <c r="C83" s="5" t="str">
        <f>IF(medidas_a9!H18&gt;0,medidas_a9!H18-medidas_a9!I18,"vazio")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IF(medidas_a9!H19&gt;0,AVERAGE(medidas_a9!H19:'medidas_a9'!I19),"vazio")</f>
        <v>vazio</v>
      </c>
      <c r="C84" s="5" t="str">
        <f>IF(medidas_a9!H19&gt;0,medidas_a9!H19-medidas_a9!I19,"vazio")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IF(medidas_a9!H20&gt;0,AVERAGE(medidas_a9!H20:'medidas_a9'!I20),"vazio")</f>
        <v>vazio</v>
      </c>
      <c r="C85" s="5" t="str">
        <f>IF(medidas_a9!H20&gt;0,medidas_a9!H20-medidas_a9!I20,"vazio")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IF(medidas_a9!H21&gt;0,AVERAGE(medidas_a9!H21:'medidas_a9'!I21),"vazio")</f>
        <v>vazio</v>
      </c>
      <c r="C86" s="5" t="str">
        <f>IF(medidas_a9!H21&gt;0,medidas_a9!H21-medidas_a9!I21,"vazio")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IF(medidas_a9!H22&gt;0,AVERAGE(medidas_a9!H22:'medidas_a9'!I22),"vazio")</f>
        <v>vazio</v>
      </c>
      <c r="C87" s="5" t="str">
        <f>IF(medidas_a9!H22&gt;0,medidas_a9!H22-medidas_a9!I22,"vazio")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IF(medidas_a9!H23&gt;0,AVERAGE(medidas_a9!H23:'medidas_a9'!I23),"vazio")</f>
        <v>vazio</v>
      </c>
      <c r="C88" s="5" t="str">
        <f>IF(medidas_a9!H23&gt;0,medidas_a9!H23-medidas_a9!I23,"vazio")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IF(medidas_a9!H24&gt;0,AVERAGE(medidas_a9!H24:'medidas_a9'!I24),"vazio")</f>
        <v>vazio</v>
      </c>
      <c r="C89" s="5" t="str">
        <f>IF(medidas_a9!H24&gt;0,medidas_a9!H24-medidas_a9!I24,"vazio")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IF(medidas_a9!H25&gt;0,AVERAGE(medidas_a9!H25:'medidas_a9'!I25),"vazio")</f>
        <v>vazio</v>
      </c>
      <c r="C90" s="5" t="str">
        <f>IF(medidas_a9!H25&gt;0,medidas_a9!H25-medidas_a9!I25,"vazio")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IF(medidas_a9!H26&gt;0,AVERAGE(medidas_a9!H26:'medidas_a9'!I26),"vazio")</f>
        <v>vazio</v>
      </c>
      <c r="C91" s="5" t="str">
        <f>IF(medidas_a9!H26&gt;0,medidas_a9!H26-medidas_a9!I26,"vazio")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(medidas_a9!B7+medidas_a9!C7)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SUMXMY2(medidas_a9!B7:'medidas_a9'!B26,medidas_a9!C7:'medidas_a9'!C26)/calculos_sup!A97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(medidas_a9!B8+medidas_a9!C8)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(medidas_a9!B9+medidas_a9!C9)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(medidas_a9!B10+medidas_a9!C10)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(medidas_a9!B11+medidas_a9!C11)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(medidas_a9!B12+medidas_a9!C12)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(medidas_a9!B13+medidas_a9!C13)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(medidas_a9!B14+medidas_a9!C14)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(medidas_a9!B15+medidas_a9!C15)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(medidas_a9!B16+medidas_a9!C16)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(medidas_a9!B17+medidas_a9!C17)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(medidas_a9!B18+medidas_a9!C18)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(medidas_a9!B19+medidas_a9!C19)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(medidas_a9!B20+medidas_a9!C20)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(medidas_a9!B21+medidas_a9!C21)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(medidas_a9!B22+medidas_a9!C22)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(medidas_a9!B23+medidas_a9!C23)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(medidas_a9!B24+medidas_a9!C24)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(medidas_a9!B25+medidas_a9!C25)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(medidas_a9!B26+medidas_a9!C26)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medidas_a9!D7+medidas_a9!E7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SUMXMY2(medidas_a9!D7:'medidas_a9'!D26,medidas_a9!E7:'medidas_a9'!E26)/calculos_sup!A100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medidas_a9!D8+medidas_a9!E8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medidas_a9!D9+medidas_a9!E9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medidas_a9!D10+medidas_a9!E10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medidas_a9!D11+medidas_a9!E11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medidas_a9!D12+medidas_a9!E12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medidas_a9!D13+medidas_a9!E13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medidas_a9!D14+medidas_a9!E14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medidas_a9!D15+medidas_a9!E15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medidas_a9!D16+medidas_a9!E16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medidas_a9!D17+medidas_a9!E17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medidas_a9!D18+medidas_a9!E18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medidas_a9!D19+medidas_a9!E19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medidas_a9!D20+medidas_a9!E20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medidas_a9!D21+medidas_a9!E21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medidas_a9!D22+medidas_a9!E22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medidas_a9!D23+medidas_a9!E23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medidas_a9!D24+medidas_a9!E24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medidas_a9!D25+medidas_a9!E25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medidas_a9!D26+medidas_a9!E26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medidas_a9!F7+medidas_a9!G7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SUMXMY2(medidas_a9!F7:'medidas_a9'!F26,medidas_a9!G7:'medidas_a9'!G26)/calculos_sup!A103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medidas_a9!F8+medidas_a9!G8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medidas_a9!F9+medidas_a9!G9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medidas_a9!F10+medidas_a9!G10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medidas_a9!F11+medidas_a9!G11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medidas_a9!F12+medidas_a9!G12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medidas_a9!F13+medidas_a9!G13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medidas_a9!F14+medidas_a9!G14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medidas_a9!F15+medidas_a9!G15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medidas_a9!F16+medidas_a9!G16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medidas_a9!F17+medidas_a9!G17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medidas_a9!F18+medidas_a9!G18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medidas_a9!F19+medidas_a9!G19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medidas_a9!F20+medidas_a9!G20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medidas_a9!F21+medidas_a9!G21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medidas_a9!F22+medidas_a9!G22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medidas_a9!F23+medidas_a9!G23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medidas_a9!F24+medidas_a9!G24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medidas_a9!F25+medidas_a9!G25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medidas_a9!F26+medidas_a9!G26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medidas_a9!H7+medidas_a9!G7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SUMXMY2(medidas_a9!H7:'medidas_a9'!H26,medidas_a9!I7:'medidas_a9'!I26)/calculos_sup!A106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medidas_a9!H8+medidas_a9!G8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medidas_a9!H9+medidas_a9!G9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medidas_a9!H10+medidas_a9!G10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medidas_a9!H11+medidas_a9!G11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medidas_a9!H12+medidas_a9!G12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medidas_a9!H13+medidas_a9!G13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medidas_a9!H14+medidas_a9!G14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medidas_a9!H15+medidas_a9!G15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medidas_a9!H16+medidas_a9!G16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medidas_a9!H17+medidas_a9!G17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medidas_a9!H18+medidas_a9!G18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medidas_a9!H19+medidas_a9!G19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medidas_a9!H20+medidas_a9!G20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medidas_a9!H21+medidas_a9!G21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medidas_a9!H22+medidas_a9!G22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medidas_a9!H23+medidas_a9!G23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medidas_a9!H24+medidas_a9!G24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medidas_a9!H25+medidas_a9!G25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medidas_a9!H26+medidas_a9!G26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IF(medidas_a9!B7&gt;0,AVERAGE(medidas_a9!B7:'medidas_a9'!C7),"vazio")</f>
        <v>vazio</v>
      </c>
      <c r="C189" s="18">
        <f ca="1">IF(medidas_sup!B7&gt;0,AVERAGE(medidas_sup!B7:'medidas_sup'!C7),"vazio")</f>
        <v>123</v>
      </c>
      <c r="D189" s="27" t="e">
        <f ca="1">PEARSON(B189:B208,C189:C208)</f>
        <v>#DIV/0!</v>
      </c>
      <c r="E189" s="27" t="e">
        <f ca="1">(F189/D189)</f>
        <v>#DIV/0!</v>
      </c>
      <c r="F189" s="27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IF(medidas_a9!B8&gt;0,AVERAGE(medidas_a9!B8:'medidas_a9'!C8),"vazio")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IF(medidas_a9!B9&gt;0,AVERAGE(medidas_a9!B9:'medidas_a9'!C9),"vazio")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IF(medidas_a9!B10&gt;0,AVERAGE(medidas_a9!B10:'medidas_a9'!C10),"vazio")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IF(medidas_a9!B11&gt;0,AVERAGE(medidas_a9!B11:'medidas_a9'!C11),"vazio")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IF(medidas_a9!B12&gt;0,AVERAGE(medidas_a9!B12:'medidas_a9'!C12),"vazio")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IF(medidas_a9!B13&gt;0,AVERAGE(medidas_a9!B13:'medidas_a9'!C13),"vazio")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IF(medidas_a9!B14&gt;0,AVERAGE(medidas_a9!B14:'medidas_a9'!C14),"vazio")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IF(medidas_a9!B15&gt;0,AVERAGE(medidas_a9!B15:'medidas_a9'!C15),"vazio")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IF(medidas_a9!B16&gt;0,AVERAGE(medidas_a9!B16:'medidas_a9'!C16),"vazio")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IF(medidas_a9!B17&gt;0,AVERAGE(medidas_a9!B17:'medidas_a9'!C17),"vazio")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IF(medidas_a9!B18&gt;0,AVERAGE(medidas_a9!B18:'medidas_a9'!C18),"vazio")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IF(medidas_a9!B19&gt;0,AVERAGE(medidas_a9!B19:'medidas_a9'!C19),"vazio")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IF(medidas_a9!B20&gt;0,AVERAGE(medidas_a9!B20:'medidas_a9'!C20),"vazio")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IF(medidas_a9!B21&gt;0,AVERAGE(medidas_a9!B21:'medidas_a9'!C21),"vazio")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IF(medidas_a9!B22&gt;0,AVERAGE(medidas_a9!B22:'medidas_a9'!C22),"vazio")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IF(medidas_a9!B23&gt;0,AVERAGE(medidas_a9!B23:'medidas_a9'!C23),"vazio")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IF(medidas_a9!B24&gt;0,AVERAGE(medidas_a9!B24:'medidas_a9'!C24),"vazio")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IF(medidas_a9!B25&gt;0,AVERAGE(medidas_a9!B25:'medidas_a9'!C25),"vazio")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IF(medidas_a9!B26&gt;0,AVERAGE(medidas_a9!B26:'medidas_a9'!C26),"vazio")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IF(medidas_a9!D7&gt;0,AVERAGE(medidas_a9!D7:'medidas_a9'!E7),"vazio")</f>
        <v>vazio</v>
      </c>
      <c r="C212" s="18" t="str">
        <f>IF(medidas_sup!D7&gt;0,AVERAGE(medidas_sup!D7:'medidas_sup'!E7),"vazio")</f>
        <v>vazio</v>
      </c>
      <c r="D212" s="27" t="e">
        <f>PEARSON(B212:B231,C212:C231)</f>
        <v>#DIV/0!</v>
      </c>
      <c r="E212" s="27" t="e">
        <f>(F212/D212)</f>
        <v>#DIV/0!</v>
      </c>
      <c r="F212" s="27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IF(medidas_a9!D8&gt;0,AVERAGE(medidas_a9!D8:'medidas_a9'!E8),"vazio")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IF(medidas_a9!D9&gt;0,AVERAGE(medidas_a9!D9:'medidas_a9'!E9),"vazio")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IF(medidas_a9!D10&gt;0,AVERAGE(medidas_a9!D10:'medidas_a9'!E10),"vazio")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IF(medidas_a9!D11&gt;0,AVERAGE(medidas_a9!D11:'medidas_a9'!E11),"vazio")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IF(medidas_a9!D12&gt;0,AVERAGE(medidas_a9!D12:'medidas_a9'!E12),"vazio")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IF(medidas_a9!D13&gt;0,AVERAGE(medidas_a9!D13:'medidas_a9'!E13),"vazio")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IF(medidas_a9!D14&gt;0,AVERAGE(medidas_a9!D14:'medidas_a9'!E14),"vazio")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IF(medidas_a9!D15&gt;0,AVERAGE(medidas_a9!D15:'medidas_a9'!E15),"vazio")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IF(medidas_a9!D16&gt;0,AVERAGE(medidas_a9!D16:'medidas_a9'!E16),"vazio")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IF(medidas_a9!D17&gt;0,AVERAGE(medidas_a9!D17:'medidas_a9'!E17),"vazio")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IF(medidas_a9!D18&gt;0,AVERAGE(medidas_a9!D18:'medidas_a9'!E18),"vazio")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IF(medidas_a9!D19&gt;0,AVERAGE(medidas_a9!D19:'medidas_a9'!E19),"vazio")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IF(medidas_a9!D20&gt;0,AVERAGE(medidas_a9!D20:'medidas_a9'!E20),"vazio")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IF(medidas_a9!D21&gt;0,AVERAGE(medidas_a9!D21:'medidas_a9'!E21),"vazio")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IF(medidas_a9!D22&gt;0,AVERAGE(medidas_a9!D22:'medidas_a9'!E22),"vazio")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IF(medidas_a9!D23&gt;0,AVERAGE(medidas_a9!D23:'medidas_a9'!E23),"vazio")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IF(medidas_a9!D24&gt;0,AVERAGE(medidas_a9!D24:'medidas_a9'!E24),"vazio")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IF(medidas_a9!D25&gt;0,AVERAGE(medidas_a9!D25:'medidas_a9'!E25),"vazio")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IF(medidas_a9!D26&gt;0,AVERAGE(medidas_a9!D26:'medidas_a9'!E26),"vazio")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IF(medidas_a9!F7&gt;0,AVERAGE(medidas_a9!F7:'medidas_a9'!G7),"vazio")</f>
        <v>vazio</v>
      </c>
      <c r="C235" s="18" t="str">
        <f>IF(medidas_sup!F7&gt;0,AVERAGE(medidas_sup!F7:'medidas_sup'!G7),"vazio")</f>
        <v>vazio</v>
      </c>
      <c r="D235" s="27" t="e">
        <f>PEARSON(B235:B254,C235:C254)</f>
        <v>#DIV/0!</v>
      </c>
      <c r="E235" s="27" t="e">
        <f>(F235/D235)</f>
        <v>#DIV/0!</v>
      </c>
      <c r="F235" s="27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IF(medidas_a9!F8&gt;0,AVERAGE(medidas_a9!F8:'medidas_a9'!G8),"vazio")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IF(medidas_a9!F9&gt;0,AVERAGE(medidas_a9!F9:'medidas_a9'!G9),"vazio")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IF(medidas_a9!F10&gt;0,AVERAGE(medidas_a9!F10:'medidas_a9'!G10),"vazio")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IF(medidas_a9!F11&gt;0,AVERAGE(medidas_a9!F11:'medidas_a9'!G11),"vazio")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IF(medidas_a9!F12&gt;0,AVERAGE(medidas_a9!F12:'medidas_a9'!G12),"vazio")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IF(medidas_a9!F13&gt;0,AVERAGE(medidas_a9!F13:'medidas_a9'!G13),"vazio")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IF(medidas_a9!F14&gt;0,AVERAGE(medidas_a9!F14:'medidas_a9'!G14),"vazio")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IF(medidas_a9!F15&gt;0,AVERAGE(medidas_a9!F15:'medidas_a9'!G15),"vazio")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IF(medidas_a9!F16&gt;0,AVERAGE(medidas_a9!F16:'medidas_a9'!G16),"vazio")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IF(medidas_a9!F17&gt;0,AVERAGE(medidas_a9!F17:'medidas_a9'!G17),"vazio")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IF(medidas_a9!F18&gt;0,AVERAGE(medidas_a9!F18:'medidas_a9'!G18),"vazio")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IF(medidas_a9!F19&gt;0,AVERAGE(medidas_a9!F19:'medidas_a9'!G19),"vazio")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IF(medidas_a9!F20&gt;0,AVERAGE(medidas_a9!F20:'medidas_a9'!G20),"vazio")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IF(medidas_a9!F21&gt;0,AVERAGE(medidas_a9!F21:'medidas_a9'!G21),"vazio")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IF(medidas_a9!F22&gt;0,AVERAGE(medidas_a9!F22:'medidas_a9'!G22),"vazio")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IF(medidas_a9!F23&gt;0,AVERAGE(medidas_a9!F23:'medidas_a9'!G23),"vazio")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IF(medidas_a9!F24&gt;0,AVERAGE(medidas_a9!F24:'medidas_a9'!G24),"vazio")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IF(medidas_a9!F25&gt;0,AVERAGE(medidas_a9!F25:'medidas_a9'!G25),"vazio")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IF(medidas_a9!F26&gt;0,AVERAGE(medidas_a9!F26:'medidas_a9'!G26),"vazio")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IF(medidas_a9!H7&gt;0,AVERAGE(medidas_a9!H7:'medidas_a9'!I7),"vazio")</f>
        <v>vazio</v>
      </c>
      <c r="C258" s="18" t="str">
        <f>IF(medidas_sup!H7&gt;0,AVERAGE(medidas_sup!H7:'medidas_sup'!I7),"vazio")</f>
        <v>vazio</v>
      </c>
      <c r="D258" s="27" t="e">
        <f>PEARSON(B258:B277,C258:C277)</f>
        <v>#DIV/0!</v>
      </c>
      <c r="E258" s="27" t="e">
        <f>(F258/D258)</f>
        <v>#DIV/0!</v>
      </c>
      <c r="F258" s="27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IF(medidas_a9!H8&gt;0,AVERAGE(medidas_a9!H8:'medidas_a9'!I8),"vazio")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IF(medidas_a9!H9&gt;0,AVERAGE(medidas_a9!H9:'medidas_a9'!I9),"vazio")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IF(medidas_a9!H10&gt;0,AVERAGE(medidas_a9!H10:'medidas_a9'!I10),"vazio")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IF(medidas_a9!H11&gt;0,AVERAGE(medidas_a9!H11:'medidas_a9'!I11),"vazio")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IF(medidas_a9!H12&gt;0,AVERAGE(medidas_a9!H12:'medidas_a9'!I12),"vazio")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IF(medidas_a9!H13&gt;0,AVERAGE(medidas_a9!H13:'medidas_a9'!I13),"vazio")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IF(medidas_a9!H14&gt;0,AVERAGE(medidas_a9!H14:'medidas_a9'!I14),"vazio")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IF(medidas_a9!H15&gt;0,AVERAGE(medidas_a9!H15:'medidas_a9'!I15),"vazio")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IF(medidas_a9!H16&gt;0,AVERAGE(medidas_a9!H16:'medidas_a9'!I16),"vazio")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IF(medidas_a9!H17&gt;0,AVERAGE(medidas_a9!H17:'medidas_a9'!I17),"vazio")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IF(medidas_a9!H18&gt;0,AVERAGE(medidas_a9!H18:'medidas_a9'!I18),"vazio")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IF(medidas_a9!H19&gt;0,AVERAGE(medidas_a9!H19:'medidas_a9'!I19),"vazio")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IF(medidas_a9!H20&gt;0,AVERAGE(medidas_a9!H20:'medidas_a9'!I20),"vazio")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IF(medidas_a9!H21&gt;0,AVERAGE(medidas_a9!H21:'medidas_a9'!I21),"vazio")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IF(medidas_a9!H22&gt;0,AVERAGE(medidas_a9!H22:'medidas_a9'!I22),"vazio")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IF(medidas_a9!H23&gt;0,AVERAGE(medidas_a9!H23:'medidas_a9'!I23),"vazio")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IF(medidas_a9!H24&gt;0,AVERAGE(medidas_a9!H24:'medidas_a9'!I24),"vazio")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IF(medidas_a9!H25&gt;0,AVERAGE(medidas_a9!H25:'medidas_a9'!I25),"vazio")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IF(medidas_a9!H26&gt;0,AVERAGE(medidas_a9!H26:'medidas_a9'!I26),"vazio")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6100-000000000000}"/>
    <hyperlink ref="A3:M3" location="medidas_a9!A1" display="Antropometrista 9" xr:uid="{00000000-0004-0000-6100-000001000000}"/>
  </hyperlinks>
  <pageMargins left="0.511811024" right="0.511811024" top="0.78740157499999996" bottom="0.78740157499999996" header="0.31496062000000002" footer="0.3149606200000000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Plan98"/>
  <dimension ref="A1:M278"/>
  <sheetViews>
    <sheetView workbookViewId="0">
      <selection sqref="A1:M1"/>
    </sheetView>
  </sheetViews>
  <sheetFormatPr defaultRowHeight="12.75"/>
  <cols>
    <col min="1" max="1" width="16.5703125" style="3" customWidth="1"/>
    <col min="2" max="2" width="9.140625" style="3"/>
    <col min="3" max="3" width="11.140625" style="3" customWidth="1"/>
    <col min="4" max="4" width="15.28515625" style="3" customWidth="1"/>
    <col min="5" max="5" width="9.140625" style="3"/>
    <col min="6" max="6" width="19" style="3" customWidth="1"/>
    <col min="7" max="7" width="28.28515625" style="4" customWidth="1"/>
    <col min="8" max="11" width="9.140625" style="4"/>
    <col min="12" max="12" width="11.28515625" style="4" customWidth="1"/>
    <col min="13" max="16384" width="9.140625" style="4"/>
  </cols>
  <sheetData>
    <row r="1" spans="1:13">
      <c r="A1" s="120" t="s">
        <v>77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spans="1:13">
      <c r="A2" s="118" t="s">
        <v>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</row>
    <row r="3" spans="1:13">
      <c r="A3" s="123" t="s">
        <v>78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>
      <c r="A4" s="113" t="s">
        <v>29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3" ht="14.25">
      <c r="A5" s="15" t="s">
        <v>30</v>
      </c>
      <c r="B5" s="16" t="s">
        <v>53</v>
      </c>
      <c r="C5" s="91" t="s">
        <v>54</v>
      </c>
      <c r="D5" s="91" t="s">
        <v>55</v>
      </c>
      <c r="E5" s="91" t="s">
        <v>32</v>
      </c>
      <c r="F5" s="16" t="s">
        <v>56</v>
      </c>
      <c r="G5" s="17" t="s">
        <v>33</v>
      </c>
      <c r="H5" s="111" t="s">
        <v>34</v>
      </c>
      <c r="I5" s="111"/>
      <c r="J5" s="111"/>
      <c r="K5" s="111"/>
      <c r="L5" s="91" t="s">
        <v>2</v>
      </c>
      <c r="M5" s="91" t="s">
        <v>3</v>
      </c>
    </row>
    <row r="6" spans="1:13">
      <c r="A6" s="5" t="str">
        <f>medidas_sup!A7</f>
        <v>gtreffg</v>
      </c>
      <c r="B6" s="5" t="str">
        <f>IF(medidas_a10!B7&gt;0,AVERAGE(medidas_a10!B7:'medidas_a10'!C7),"vazio")</f>
        <v>vazio</v>
      </c>
      <c r="C6" s="5" t="str">
        <f>IF(medidas_a10!B7&gt;0,medidas_a10!B7-medidas_a10!C7,"vazio")</f>
        <v>vazio</v>
      </c>
      <c r="D6" s="5">
        <f ca="1">IF(medidas_sup!B7&gt;0,AVERAGE(medidas_sup!B7:'medidas_sup'!C7),"vazio")</f>
        <v>123</v>
      </c>
      <c r="E6" s="5">
        <f>IF(medidas_sup!B7&gt;0,medidas_sup!B7-medidas_sup!C7,"vazio")</f>
        <v>0</v>
      </c>
      <c r="F6" s="5" t="e">
        <f ca="1">IF(medidas_sup!B7&gt;0,D6-B6,"vazio")</f>
        <v>#VALUE!</v>
      </c>
      <c r="G6" s="8" t="e">
        <f ca="1">AVERAGE(F6:F25)</f>
        <v>#VALUE!</v>
      </c>
      <c r="H6" s="114" t="s">
        <v>2</v>
      </c>
      <c r="I6" s="114"/>
      <c r="J6" s="114" t="s">
        <v>3</v>
      </c>
      <c r="K6" s="114"/>
      <c r="L6" s="7" t="e">
        <f ca="1">(IF(F6&gt;I$8,"0",IF(F6&gt;=H$8,"1","0"))+IF(F7&gt;I$8,"0",IF(F7&gt;=H$8,"1","0"))+IF(F8&gt;I$8,"0",IF(F8&gt;=H$8,"1","0"))+IF(F9&gt;I$8,"0",IF(F9&gt;=H$8,"1","0"))+IF(F10&gt;I$8,"0",IF(F10&gt;=H$8,"1","0"))+IF(F11&gt;I$8,"0",IF(F11&gt;=H$8,"1","0"))+IF(F12&gt;I$8,"0",IF(F12&gt;=H$8,"1","0"))+IF(F13&gt;I$8,"0",IF(F13&gt;=H$8,"1","0"))+IF(F14&gt;I$8,"0",IF(F14&gt;=H$8,"1","0"))+IF(F15&gt;I$8,"0",IF(F15&gt;=H$8,"1","0"))+IF(F16&gt;I$8,"0",IF(F16&gt;=H$8,"1","0"))+IF(F17&gt;I$8,"0",IF(F17&gt;=H$8,"1","0"))+IF(F18&gt;I$8,"0",IF(F18&gt;=H$8,"1","0"))+IF(F19&gt;I$8,"0",IF(F19&gt;=H$8,"1","0"))+IF(F20&gt;I$8,"0",IF(F20&gt;=H$8,"1","0"))+IF(F21&gt;I$8,"0",IF(F21&gt;=H$8,"1","0"))+IF(F22&gt;I$8,"0",IF(F22&gt;=H$8,"1","0"))+IF(F23&gt;I$8,"0",IF(F23&gt;=H$8,"1","0"))+IF(F24&gt;I$8,"0",IF(F24&gt;=H$8,"1","0"))+IF(F25&gt;I$8,"0",IF(F25&gt;=H$8,"1","0")))/(COUNTIF(medidas_sup!B7:B26,"&gt;0"))</f>
        <v>#VALUE!</v>
      </c>
      <c r="M6" s="94" t="e">
        <f ca="1">(IF(F6&gt;K8,"0",IF(F6&gt;=J8,"1","0"))+IF(F7&gt;K8,"0",IF(F7&gt;=J8,"1","0"))+IF(F8&gt;K8,"0",IF(F8&gt;=J8,"1","0"))+IF(F9&gt;K8,"0",IF(F9&gt;=J8,"1","0"))+IF(F10&gt;K8,"0",IF(F10&gt;=J8,"1","0"))+IF(F11&gt;K8,"0",IF(F11&gt;=J8,"1","0"))+IF(F12&gt;K8,"0",IF(F12&gt;=J8,"1","0"))+IF(F13&gt;K8,"0",IF(F13&gt;=J8,"1","0"))+IF(F14&gt;K8,"0",IF(F14&gt;=J8,"1","0"))+IF(F15&gt;K8,"0",IF(F15&gt;=J8,"1","0"))+IF(F16&gt;K8,"0",IF(F16&gt;=J8,"1","0"))+IF(F17&gt;K8,"0",IF(F17&gt;=J8,"1","0"))+IF(F18&gt;K8,"0",IF(F18&gt;=J8,"1","0"))+IF(F19&gt;K8,"0",IF(F19&gt;=J8,"1","0"))+IF(F20&gt;K8,"0",IF(F20&gt;=J8,"1","0"))+IF(F21&gt;K8,"0",IF(F21&gt;=J8,"1","0"))+IF(F22&gt;K8,"0",IF(F22&gt;=J8,"1","0"))+IF(F23&gt;K8,"0",IF(F23&gt;=J8,"1","0"))+IF(F24&gt;K8,"0",IF(F24&gt;=J8,"1","0"))+IF(F25&gt;K8,"0",IF(F25&gt;=J8,"1","0")))/(COUNTIF(medidas_sup!B7:B26,"&gt;0"))</f>
        <v>#VALUE!</v>
      </c>
    </row>
    <row r="7" spans="1:13">
      <c r="A7" s="5">
        <f>medidas_sup!A8</f>
        <v>0</v>
      </c>
      <c r="B7" s="5" t="str">
        <f>IF(medidas_a10!B8&gt;0,AVERAGE(medidas_a10!B8:'medidas_a10'!C8),"vazio")</f>
        <v>vazio</v>
      </c>
      <c r="C7" s="5" t="str">
        <f>IF(medidas_a10!B8&gt;0,medidas_a10!B8-medidas_a10!C8,"vazio")</f>
        <v>vazio</v>
      </c>
      <c r="D7" s="5" t="str">
        <f>IF(medidas_sup!B8&gt;0,AVERAGE(medidas_sup!B8:'medidas_sup'!C8),"vazio")</f>
        <v>vazio</v>
      </c>
      <c r="E7" s="5" t="str">
        <f>IF(medidas_sup!B8&gt;0,medidas_sup!B8-medidas_sup!C8,"vazio")</f>
        <v>vazio</v>
      </c>
      <c r="F7" s="5" t="str">
        <f>IF(medidas_sup!B8&gt;0,D7-B7,"vazio")</f>
        <v>vazio</v>
      </c>
      <c r="G7" s="11" t="s">
        <v>35</v>
      </c>
      <c r="H7" s="92" t="s">
        <v>36</v>
      </c>
      <c r="I7" s="92" t="s">
        <v>37</v>
      </c>
      <c r="J7" s="92" t="s">
        <v>36</v>
      </c>
      <c r="K7" s="92" t="s">
        <v>37</v>
      </c>
      <c r="L7" s="10"/>
      <c r="M7" s="10"/>
    </row>
    <row r="8" spans="1:13">
      <c r="A8" s="5">
        <f>medidas_sup!A9</f>
        <v>0</v>
      </c>
      <c r="B8" s="5" t="str">
        <f>IF(medidas_a10!B9&gt;0,AVERAGE(medidas_a10!B9:'medidas_a10'!C9),"vazio")</f>
        <v>vazio</v>
      </c>
      <c r="C8" s="5" t="str">
        <f>IF(medidas_a10!B9&gt;0,medidas_a10!B9-medidas_a10!C9,"vazio")</f>
        <v>vazio</v>
      </c>
      <c r="D8" s="5" t="str">
        <f>IF(medidas_sup!B9&gt;0,AVERAGE(medidas_sup!B9:'medidas_sup'!C9),"vazio")</f>
        <v>vazio</v>
      </c>
      <c r="E8" s="5" t="str">
        <f>IF(medidas_sup!B9&gt;0,medidas_sup!B9-medidas_sup!C9,"vazio")</f>
        <v>vazio</v>
      </c>
      <c r="F8" s="5" t="str">
        <f>IF(medidas_sup!B9&gt;0,D8-B8,"vazio")</f>
        <v>vazio</v>
      </c>
      <c r="G8" s="9" t="e">
        <f ca="1">STDEV(F6:F25)</f>
        <v>#VALUE!</v>
      </c>
      <c r="H8" s="7" t="e">
        <f ca="1">G6-(2*G8)</f>
        <v>#VALUE!</v>
      </c>
      <c r="I8" s="7" t="e">
        <f ca="1">G6+(2*G8)</f>
        <v>#VALUE!</v>
      </c>
      <c r="J8" s="18" t="e">
        <f ca="1">G6-TINV(0.05,COUNTIF(medidas_sup!B7:B26,"&gt;0")-1)*G10</f>
        <v>#VALUE!</v>
      </c>
      <c r="K8" s="18" t="e">
        <f ca="1">G6+TINV(0.05,COUNTIF(medidas_sup!B7:B26,"&gt;0")-1)*G10</f>
        <v>#VALUE!</v>
      </c>
      <c r="L8" s="10"/>
      <c r="M8" s="10"/>
    </row>
    <row r="9" spans="1:13">
      <c r="A9" s="5">
        <f>medidas_sup!A10</f>
        <v>0</v>
      </c>
      <c r="B9" s="5" t="str">
        <f>IF(medidas_a10!B10&gt;0,AVERAGE(medidas_a10!B10:'medidas_a10'!C10),"vazio")</f>
        <v>vazio</v>
      </c>
      <c r="C9" s="5" t="str">
        <f>IF(medidas_a10!B10&gt;0,medidas_a10!B10-medidas_a10!C10,"vazio")</f>
        <v>vazio</v>
      </c>
      <c r="D9" s="5" t="str">
        <f>IF(medidas_sup!B10&gt;0,AVERAGE(medidas_sup!B10:'medidas_sup'!C10),"vazio")</f>
        <v>vazio</v>
      </c>
      <c r="E9" s="5" t="str">
        <f>IF(medidas_sup!B10&gt;0,medidas_sup!B10-medidas_sup!C10,"vazio")</f>
        <v>vazio</v>
      </c>
      <c r="F9" s="5" t="str">
        <f>IF(medidas_sup!B10&gt;0,D9-B9,"vazio")</f>
        <v>vazio</v>
      </c>
      <c r="G9" s="12" t="s">
        <v>38</v>
      </c>
      <c r="H9" s="10"/>
      <c r="I9" s="10"/>
      <c r="J9" s="10"/>
      <c r="K9" s="10"/>
      <c r="L9" s="10"/>
      <c r="M9" s="10"/>
    </row>
    <row r="10" spans="1:13">
      <c r="A10" s="5">
        <f>medidas_sup!A11</f>
        <v>0</v>
      </c>
      <c r="B10" s="5" t="str">
        <f>IF(medidas_a10!B11&gt;0,AVERAGE(medidas_a10!B11:'medidas_a10'!C11),"vazio")</f>
        <v>vazio</v>
      </c>
      <c r="C10" s="5" t="str">
        <f>IF(medidas_a10!B11&gt;0,medidas_a10!B11-medidas_a10!C11,"vazio")</f>
        <v>vazio</v>
      </c>
      <c r="D10" s="5" t="str">
        <f>IF(medidas_sup!B11&gt;0,AVERAGE(medidas_sup!B11:'medidas_sup'!C11),"vazio")</f>
        <v>vazio</v>
      </c>
      <c r="E10" s="5" t="str">
        <f>IF(medidas_sup!B11&gt;0,medidas_sup!B11-medidas_sup!C11,"vazio")</f>
        <v>vazio</v>
      </c>
      <c r="F10" s="5" t="str">
        <f>IF(medidas_sup!B11&gt;0,D10-B10,"vazio")</f>
        <v>vazio</v>
      </c>
      <c r="G10" s="9" t="e">
        <f ca="1">G8/SQRT(COUNTIF(medidas_sup!B7:'medidas_sup'!B26,"&gt;0")-1)</f>
        <v>#VALUE!</v>
      </c>
      <c r="H10" s="10"/>
      <c r="I10" s="10"/>
      <c r="J10" s="10"/>
      <c r="K10" s="10"/>
      <c r="L10" s="10"/>
      <c r="M10" s="10"/>
    </row>
    <row r="11" spans="1:13">
      <c r="A11" s="5">
        <f>medidas_sup!A12</f>
        <v>0</v>
      </c>
      <c r="B11" s="5" t="str">
        <f>IF(medidas_a10!B12&gt;0,AVERAGE(medidas_a10!B12:'medidas_a10'!C12),"vazio")</f>
        <v>vazio</v>
      </c>
      <c r="C11" s="5" t="str">
        <f>IF(medidas_a10!B12&gt;0,medidas_a10!B12-medidas_a10!C12,"vazio")</f>
        <v>vazio</v>
      </c>
      <c r="D11" s="5" t="str">
        <f>IF(medidas_sup!B12&gt;0,AVERAGE(medidas_sup!B12:'medidas_sup'!C12),"vazio")</f>
        <v>vazio</v>
      </c>
      <c r="E11" s="5" t="str">
        <f>IF(medidas_sup!B12&gt;0,medidas_sup!B12-medidas_sup!C12,"vazio")</f>
        <v>vazio</v>
      </c>
      <c r="F11" s="5" t="str">
        <f>IF(medidas_sup!B12&gt;0,D11-B11,"vazio")</f>
        <v>vazio</v>
      </c>
      <c r="G11" s="10"/>
      <c r="H11" s="10"/>
      <c r="I11" s="10"/>
      <c r="J11" s="10"/>
      <c r="K11" s="10"/>
      <c r="L11" s="10"/>
      <c r="M11" s="10"/>
    </row>
    <row r="12" spans="1:13">
      <c r="A12" s="5">
        <f>medidas_sup!A13</f>
        <v>0</v>
      </c>
      <c r="B12" s="5" t="str">
        <f>IF(medidas_a10!B13&gt;0,AVERAGE(medidas_a10!B13:'medidas_a10'!C13),"vazio")</f>
        <v>vazio</v>
      </c>
      <c r="C12" s="5" t="str">
        <f>IF(medidas_a10!B13&gt;0,medidas_a10!B13-medidas_a10!C13,"vazio")</f>
        <v>vazio</v>
      </c>
      <c r="D12" s="5" t="str">
        <f>IF(medidas_sup!B13&gt;0,AVERAGE(medidas_sup!B13:'medidas_sup'!C13),"vazio")</f>
        <v>vazio</v>
      </c>
      <c r="E12" s="5" t="str">
        <f>IF(medidas_sup!B13&gt;0,medidas_sup!B13-medidas_sup!C13,"vazio")</f>
        <v>vazio</v>
      </c>
      <c r="F12" s="5" t="str">
        <f>IF(medidas_sup!B13&gt;0,D12-B12,"vazio")</f>
        <v>vazio</v>
      </c>
      <c r="G12" s="10"/>
      <c r="H12" s="10"/>
      <c r="I12" s="10"/>
      <c r="J12" s="10"/>
      <c r="K12" s="10"/>
      <c r="L12" s="10"/>
      <c r="M12" s="10"/>
    </row>
    <row r="13" spans="1:13">
      <c r="A13" s="5">
        <f>medidas_sup!A14</f>
        <v>0</v>
      </c>
      <c r="B13" s="5" t="str">
        <f>IF(medidas_a10!B14&gt;0,AVERAGE(medidas_a10!B14:'medidas_a10'!C14),"vazio")</f>
        <v>vazio</v>
      </c>
      <c r="C13" s="5" t="str">
        <f>IF(medidas_a10!B14&gt;0,medidas_a10!B14-medidas_a10!C14,"vazio")</f>
        <v>vazio</v>
      </c>
      <c r="D13" s="5" t="str">
        <f>IF(medidas_sup!B14&gt;0,AVERAGE(medidas_sup!B14:'medidas_sup'!C14),"vazio")</f>
        <v>vazio</v>
      </c>
      <c r="E13" s="5" t="str">
        <f>IF(medidas_sup!B14&gt;0,medidas_sup!B14-medidas_sup!C14,"vazio")</f>
        <v>vazio</v>
      </c>
      <c r="F13" s="5" t="str">
        <f>IF(medidas_sup!B14&gt;0,D13-B13,"vazio")</f>
        <v>vazio</v>
      </c>
      <c r="G13" s="10"/>
      <c r="H13" s="10"/>
      <c r="I13" s="10"/>
      <c r="J13" s="10"/>
      <c r="K13" s="10"/>
      <c r="L13" s="10"/>
      <c r="M13" s="10"/>
    </row>
    <row r="14" spans="1:13">
      <c r="A14" s="5">
        <f>medidas_sup!A15</f>
        <v>0</v>
      </c>
      <c r="B14" s="5" t="str">
        <f>IF(medidas_a10!B15&gt;0,AVERAGE(medidas_a10!B15:'medidas_a10'!C15),"vazio")</f>
        <v>vazio</v>
      </c>
      <c r="C14" s="5" t="str">
        <f>IF(medidas_a10!B15&gt;0,medidas_a10!B15-medidas_a10!C15,"vazio")</f>
        <v>vazio</v>
      </c>
      <c r="D14" s="5" t="str">
        <f>IF(medidas_sup!B15&gt;0,AVERAGE(medidas_sup!B15:'medidas_sup'!C15),"vazio")</f>
        <v>vazio</v>
      </c>
      <c r="E14" s="5" t="str">
        <f>IF(medidas_sup!B15&gt;0,medidas_sup!B15-medidas_sup!C15,"vazio")</f>
        <v>vazio</v>
      </c>
      <c r="F14" s="5" t="str">
        <f>IF(medidas_sup!B15&gt;0,D14-B14,"vazio")</f>
        <v>vazio</v>
      </c>
      <c r="G14" s="10"/>
      <c r="H14" s="10"/>
      <c r="I14" s="10"/>
      <c r="J14" s="10"/>
      <c r="K14" s="10"/>
      <c r="L14" s="10"/>
      <c r="M14" s="10"/>
    </row>
    <row r="15" spans="1:13">
      <c r="A15" s="5">
        <f>medidas_sup!A16</f>
        <v>0</v>
      </c>
      <c r="B15" s="5" t="str">
        <f>IF(medidas_a10!B16&gt;0,AVERAGE(medidas_a10!B16:'medidas_a10'!C16),"vazio")</f>
        <v>vazio</v>
      </c>
      <c r="C15" s="5" t="str">
        <f>IF(medidas_a10!B16&gt;0,medidas_a10!B16-medidas_a10!C16,"vazio")</f>
        <v>vazio</v>
      </c>
      <c r="D15" s="5" t="str">
        <f>IF(medidas_sup!B16&gt;0,AVERAGE(medidas_sup!B16:'medidas_sup'!C16),"vazio")</f>
        <v>vazio</v>
      </c>
      <c r="E15" s="5" t="str">
        <f>IF(medidas_sup!B16&gt;0,medidas_sup!B16-medidas_sup!C16,"vazio")</f>
        <v>vazio</v>
      </c>
      <c r="F15" s="5" t="str">
        <f>IF(medidas_sup!B16&gt;0,D15-B15,"vazio")</f>
        <v>vazio</v>
      </c>
      <c r="G15" s="10"/>
      <c r="H15" s="10"/>
      <c r="I15" s="10"/>
      <c r="J15" s="10"/>
      <c r="K15" s="10"/>
      <c r="L15" s="10"/>
      <c r="M15" s="10"/>
    </row>
    <row r="16" spans="1:13">
      <c r="A16" s="5">
        <f>medidas_sup!A17</f>
        <v>0</v>
      </c>
      <c r="B16" s="5" t="str">
        <f>IF(medidas_a10!B17&gt;0,AVERAGE(medidas_a10!B17:'medidas_a10'!C17),"vazio")</f>
        <v>vazio</v>
      </c>
      <c r="C16" s="5" t="str">
        <f>IF(medidas_a10!B17&gt;0,medidas_a10!B17-medidas_a10!C17,"vazio")</f>
        <v>vazio</v>
      </c>
      <c r="D16" s="5" t="str">
        <f>IF(medidas_sup!B17&gt;0,AVERAGE(medidas_sup!B17:'medidas_sup'!C17),"vazio")</f>
        <v>vazio</v>
      </c>
      <c r="E16" s="5" t="str">
        <f>IF(medidas_sup!B17&gt;0,medidas_sup!B17-medidas_sup!C17,"vazio")</f>
        <v>vazio</v>
      </c>
      <c r="F16" s="5" t="str">
        <f>IF(medidas_sup!B17&gt;0,D16-B16,"vazio")</f>
        <v>vazio</v>
      </c>
      <c r="G16" s="10"/>
      <c r="H16" s="10"/>
      <c r="I16" s="10"/>
      <c r="J16" s="10"/>
      <c r="K16" s="19"/>
      <c r="L16" s="10"/>
      <c r="M16" s="10"/>
    </row>
    <row r="17" spans="1:13">
      <c r="A17" s="5">
        <f>medidas_sup!A18</f>
        <v>0</v>
      </c>
      <c r="B17" s="5" t="str">
        <f>IF(medidas_a10!B18&gt;0,AVERAGE(medidas_a10!B18:'medidas_a10'!C18),"vazio")</f>
        <v>vazio</v>
      </c>
      <c r="C17" s="5" t="str">
        <f>IF(medidas_a10!B18&gt;0,medidas_a10!B18-medidas_a10!C18,"vazio")</f>
        <v>vazio</v>
      </c>
      <c r="D17" s="5" t="str">
        <f>IF(medidas_sup!B18&gt;0,AVERAGE(medidas_sup!B18:'medidas_sup'!C18),"vazio")</f>
        <v>vazio</v>
      </c>
      <c r="E17" s="5" t="str">
        <f>IF(medidas_sup!B18&gt;0,medidas_sup!B18-medidas_sup!C18,"vazio")</f>
        <v>vazio</v>
      </c>
      <c r="F17" s="5" t="str">
        <f>IF(medidas_sup!B18&gt;0,D17-B17,"vazio")</f>
        <v>vazio</v>
      </c>
      <c r="G17" s="10"/>
      <c r="H17" s="10"/>
      <c r="I17" s="10"/>
      <c r="J17" s="10"/>
      <c r="K17" s="10"/>
      <c r="L17" s="10"/>
      <c r="M17" s="10"/>
    </row>
    <row r="18" spans="1:13">
      <c r="A18" s="5">
        <f>medidas_sup!A19</f>
        <v>0</v>
      </c>
      <c r="B18" s="5" t="str">
        <f>IF(medidas_a10!B19&gt;0,AVERAGE(medidas_a10!B19:'medidas_a10'!C19),"vazio")</f>
        <v>vazio</v>
      </c>
      <c r="C18" s="5" t="str">
        <f>IF(medidas_a10!B19&gt;0,medidas_a10!B19-medidas_a10!C19,"vazio")</f>
        <v>vazio</v>
      </c>
      <c r="D18" s="5" t="str">
        <f>IF(medidas_sup!B19&gt;0,AVERAGE(medidas_sup!B19:'medidas_sup'!C19),"vazio")</f>
        <v>vazio</v>
      </c>
      <c r="E18" s="5" t="str">
        <f>IF(medidas_sup!B19&gt;0,medidas_sup!B19-medidas_sup!C19,"vazio")</f>
        <v>vazio</v>
      </c>
      <c r="F18" s="5" t="str">
        <f>IF(medidas_sup!B19&gt;0,D18-B18,"vazio")</f>
        <v>vazio</v>
      </c>
      <c r="G18" s="10"/>
      <c r="H18" s="10"/>
      <c r="I18" s="10"/>
      <c r="J18" s="10"/>
      <c r="K18" s="10"/>
      <c r="L18" s="10"/>
      <c r="M18" s="10"/>
    </row>
    <row r="19" spans="1:13">
      <c r="A19" s="5">
        <f>medidas_sup!A20</f>
        <v>0</v>
      </c>
      <c r="B19" s="5" t="str">
        <f>IF(medidas_a10!B20&gt;0,AVERAGE(medidas_a10!B20:'medidas_a10'!C20),"vazio")</f>
        <v>vazio</v>
      </c>
      <c r="C19" s="5" t="str">
        <f>IF(medidas_a10!B20&gt;0,medidas_a10!B20-medidas_a10!C20,"vazio")</f>
        <v>vazio</v>
      </c>
      <c r="D19" s="5" t="str">
        <f>IF(medidas_sup!B20&gt;0,AVERAGE(medidas_sup!B20:'medidas_sup'!C20),"vazio")</f>
        <v>vazio</v>
      </c>
      <c r="E19" s="5" t="str">
        <f>IF(medidas_sup!B20&gt;0,medidas_sup!B20-medidas_sup!C20,"vazio")</f>
        <v>vazio</v>
      </c>
      <c r="F19" s="5" t="str">
        <f>IF(medidas_sup!B20&gt;0,D19-B19,"vazio")</f>
        <v>vazio</v>
      </c>
      <c r="G19" s="10"/>
      <c r="H19" s="10"/>
      <c r="I19" s="10"/>
      <c r="J19" s="10"/>
      <c r="K19" s="10"/>
      <c r="L19" s="10"/>
      <c r="M19" s="10"/>
    </row>
    <row r="20" spans="1:13">
      <c r="A20" s="5">
        <f>medidas_sup!A21</f>
        <v>0</v>
      </c>
      <c r="B20" s="5" t="str">
        <f>IF(medidas_a10!B21&gt;0,AVERAGE(medidas_a10!B21:'medidas_a10'!C21),"vazio")</f>
        <v>vazio</v>
      </c>
      <c r="C20" s="5" t="str">
        <f>IF(medidas_a10!B21&gt;0,medidas_a10!B21-medidas_a10!C21,"vazio")</f>
        <v>vazio</v>
      </c>
      <c r="D20" s="5" t="str">
        <f>IF(medidas_sup!B21&gt;0,AVERAGE(medidas_sup!B21:'medidas_sup'!C21),"vazio")</f>
        <v>vazio</v>
      </c>
      <c r="E20" s="5" t="str">
        <f>IF(medidas_sup!B21&gt;0,medidas_sup!B21-medidas_sup!C21,"vazio")</f>
        <v>vazio</v>
      </c>
      <c r="F20" s="5" t="str">
        <f>IF(medidas_sup!B21&gt;0,D20-B20,"vazio")</f>
        <v>vazio</v>
      </c>
      <c r="G20" s="10"/>
      <c r="H20" s="10"/>
      <c r="I20" s="10"/>
      <c r="J20" s="10"/>
      <c r="K20" s="10"/>
      <c r="L20" s="10"/>
      <c r="M20" s="10"/>
    </row>
    <row r="21" spans="1:13">
      <c r="A21" s="5">
        <f>medidas_sup!A22</f>
        <v>0</v>
      </c>
      <c r="B21" s="5" t="str">
        <f>IF(medidas_a10!B22&gt;0,AVERAGE(medidas_a10!B22:'medidas_a10'!C22),"vazio")</f>
        <v>vazio</v>
      </c>
      <c r="C21" s="5" t="str">
        <f>IF(medidas_a10!B22&gt;0,medidas_a10!B22-medidas_a10!C22,"vazio")</f>
        <v>vazio</v>
      </c>
      <c r="D21" s="5" t="str">
        <f>IF(medidas_sup!B22&gt;0,AVERAGE(medidas_sup!B22:'medidas_sup'!C22),"vazio")</f>
        <v>vazio</v>
      </c>
      <c r="E21" s="5" t="str">
        <f>IF(medidas_sup!B22&gt;0,medidas_sup!B22-medidas_sup!C22,"vazio")</f>
        <v>vazio</v>
      </c>
      <c r="F21" s="5" t="str">
        <f>IF(medidas_sup!B22&gt;0,D21-B21,"vazio")</f>
        <v>vazio</v>
      </c>
      <c r="G21" s="10"/>
      <c r="H21" s="10"/>
      <c r="I21" s="10"/>
      <c r="J21" s="10"/>
      <c r="K21" s="10"/>
      <c r="L21" s="10"/>
      <c r="M21" s="10"/>
    </row>
    <row r="22" spans="1:13">
      <c r="A22" s="5">
        <f>medidas_sup!A23</f>
        <v>0</v>
      </c>
      <c r="B22" s="5" t="str">
        <f>IF(medidas_a10!B23&gt;0,AVERAGE(medidas_a10!B23:'medidas_a10'!C23),"vazio")</f>
        <v>vazio</v>
      </c>
      <c r="C22" s="5" t="str">
        <f>IF(medidas_a10!B23&gt;0,medidas_a10!B23-medidas_a10!C23,"vazio")</f>
        <v>vazio</v>
      </c>
      <c r="D22" s="5" t="str">
        <f>IF(medidas_sup!B23&gt;0,AVERAGE(medidas_sup!B23:'medidas_sup'!C23),"vazio")</f>
        <v>vazio</v>
      </c>
      <c r="E22" s="5" t="str">
        <f>IF(medidas_sup!B23&gt;0,medidas_sup!B23-medidas_sup!C23,"vazio")</f>
        <v>vazio</v>
      </c>
      <c r="F22" s="5" t="str">
        <f>IF(medidas_sup!B23&gt;0,D22-B22,"vazio")</f>
        <v>vazio</v>
      </c>
      <c r="G22" s="10"/>
      <c r="H22" s="10"/>
      <c r="I22" s="10"/>
      <c r="J22" s="10"/>
      <c r="K22" s="10"/>
      <c r="L22" s="10"/>
      <c r="M22" s="10"/>
    </row>
    <row r="23" spans="1:13">
      <c r="A23" s="5">
        <f>medidas_sup!A24</f>
        <v>0</v>
      </c>
      <c r="B23" s="5" t="str">
        <f>IF(medidas_a10!B24&gt;0,AVERAGE(medidas_a10!B24:'medidas_a10'!C24),"vazio")</f>
        <v>vazio</v>
      </c>
      <c r="C23" s="5" t="str">
        <f>IF(medidas_a10!B24&gt;0,medidas_a10!B24-medidas_a10!C24,"vazio")</f>
        <v>vazio</v>
      </c>
      <c r="D23" s="5" t="str">
        <f>IF(medidas_sup!B24&gt;0,AVERAGE(medidas_sup!B24:'medidas_sup'!C24),"vazio")</f>
        <v>vazio</v>
      </c>
      <c r="E23" s="5" t="str">
        <f>IF(medidas_sup!B24&gt;0,medidas_sup!B24-medidas_sup!C24,"vazio")</f>
        <v>vazio</v>
      </c>
      <c r="F23" s="5" t="str">
        <f>IF(medidas_sup!B24&gt;0,D23-B23,"vazio")</f>
        <v>vazio</v>
      </c>
      <c r="G23" s="10"/>
      <c r="H23" s="10"/>
      <c r="I23" s="10"/>
      <c r="J23" s="10"/>
      <c r="K23" s="10"/>
      <c r="L23" s="10"/>
      <c r="M23" s="10"/>
    </row>
    <row r="24" spans="1:13">
      <c r="A24" s="5">
        <f>medidas_sup!A25</f>
        <v>0</v>
      </c>
      <c r="B24" s="5" t="str">
        <f>IF(medidas_a10!B25&gt;0,AVERAGE(medidas_a10!B25:'medidas_a10'!C25),"vazio")</f>
        <v>vazio</v>
      </c>
      <c r="C24" s="5" t="str">
        <f>IF(medidas_a10!B25&gt;0,medidas_a10!B25-medidas_a10!C25,"vazio")</f>
        <v>vazio</v>
      </c>
      <c r="D24" s="5" t="str">
        <f>IF(medidas_sup!B25&gt;0,AVERAGE(medidas_sup!B25:'medidas_sup'!C25),"vazio")</f>
        <v>vazio</v>
      </c>
      <c r="E24" s="5" t="str">
        <f>IF(medidas_sup!B25&gt;0,medidas_sup!B25-medidas_sup!C25,"vazio")</f>
        <v>vazio</v>
      </c>
      <c r="F24" s="5" t="str">
        <f>IF(medidas_sup!B25&gt;0,D24-B24,"vazio")</f>
        <v>vazio</v>
      </c>
      <c r="G24" s="10"/>
      <c r="H24" s="10"/>
      <c r="I24" s="10"/>
      <c r="J24" s="10"/>
      <c r="K24" s="10"/>
      <c r="L24" s="10"/>
      <c r="M24" s="10"/>
    </row>
    <row r="25" spans="1:13">
      <c r="A25" s="14">
        <f>medidas_sup!A26</f>
        <v>0</v>
      </c>
      <c r="B25" s="5" t="str">
        <f>IF(medidas_a10!B26&gt;0,AVERAGE(medidas_a10!B26:'medidas_a10'!C26),"vazio")</f>
        <v>vazio</v>
      </c>
      <c r="C25" s="5" t="str">
        <f>IF(medidas_a10!B26&gt;0,medidas_a10!B26-medidas_a10!C26,"vazio")</f>
        <v>vazio</v>
      </c>
      <c r="D25" s="5" t="str">
        <f>IF(medidas_sup!B26&gt;0,AVERAGE(medidas_sup!B26:'medidas_sup'!C26),"vazio")</f>
        <v>vazio</v>
      </c>
      <c r="E25" s="5" t="str">
        <f>IF(medidas_sup!B26&gt;0,medidas_sup!B26-medidas_sup!C26,"vazio")</f>
        <v>vazio</v>
      </c>
      <c r="F25" s="5" t="str">
        <f>IF(medidas_sup!B26&gt;0,D25-B25,"vazio")</f>
        <v>vazio</v>
      </c>
      <c r="G25" s="10"/>
      <c r="H25" s="10"/>
      <c r="I25" s="10"/>
      <c r="J25" s="10"/>
      <c r="K25" s="10"/>
      <c r="L25" s="10"/>
      <c r="M25" s="10"/>
    </row>
    <row r="26" spans="1:13">
      <c r="A26" s="113" t="s">
        <v>39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</row>
    <row r="27" spans="1:13" ht="14.25">
      <c r="A27" s="15" t="s">
        <v>30</v>
      </c>
      <c r="B27" s="16" t="s">
        <v>53</v>
      </c>
      <c r="C27" s="91" t="s">
        <v>54</v>
      </c>
      <c r="D27" s="91" t="s">
        <v>55</v>
      </c>
      <c r="E27" s="91" t="s">
        <v>32</v>
      </c>
      <c r="F27" s="16" t="s">
        <v>56</v>
      </c>
      <c r="G27" s="17" t="s">
        <v>33</v>
      </c>
      <c r="H27" s="111" t="s">
        <v>34</v>
      </c>
      <c r="I27" s="111"/>
      <c r="J27" s="111"/>
      <c r="K27" s="111"/>
      <c r="L27" s="91" t="s">
        <v>2</v>
      </c>
      <c r="M27" s="91" t="s">
        <v>3</v>
      </c>
    </row>
    <row r="28" spans="1:13">
      <c r="A28" s="5" t="str">
        <f>medidas_sup!A7</f>
        <v>gtreffg</v>
      </c>
      <c r="B28" s="5" t="str">
        <f>IF(medidas_a10!D7&gt;0,AVERAGE(medidas_a10!D7:'medidas_a10'!E7),"vazio")</f>
        <v>vazio</v>
      </c>
      <c r="C28" s="5" t="str">
        <f>IF(medidas_a10!D7&gt;0,medidas_a10!D7-medidas_a10!E7,"vazio")</f>
        <v>vazio</v>
      </c>
      <c r="D28" s="5" t="str">
        <f>IF(medidas_sup!D7&gt;0,AVERAGE(medidas_sup!D7:'medidas_sup'!E7),"vazio")</f>
        <v>vazio</v>
      </c>
      <c r="E28" s="5" t="str">
        <f>IF(medidas_sup!D7&gt;0,medidas_sup!D7-medidas_sup!E7,"vazio")</f>
        <v>vazio</v>
      </c>
      <c r="F28" s="5" t="str">
        <f>IF(medidas_sup!D7&gt;0,D28-B28,"vazio")</f>
        <v>vazio</v>
      </c>
      <c r="G28" s="8" t="e">
        <f>AVERAGE(F28:F47)</f>
        <v>#DIV/0!</v>
      </c>
      <c r="H28" s="114" t="s">
        <v>2</v>
      </c>
      <c r="I28" s="114"/>
      <c r="J28" s="114" t="s">
        <v>3</v>
      </c>
      <c r="K28" s="114"/>
      <c r="L28" s="7" t="e">
        <f>(IF(F28&gt;I30,"0",IF(F28&gt;=H30,"1","0"))+IF(F29&gt;I30,"0",IF(F29&gt;=H30,"1","0"))+IF(F30&gt;I30,"0",IF(F30&gt;=H30,"1","0"))+IF(F31&gt;I30,"0",IF(F31&gt;=H30,"1","0"))+IF(F32&gt;I30,"0",IF(F32&gt;=H30,"1","0"))+IF(F33&gt;I30,"0",IF(F33&gt;=H30,"1","0"))+IF(F34&gt;I30,"0",IF(F34&gt;=H30,"1","0"))+IF(F35&gt;I30,"0",IF(F35&gt;=H30,"1","0"))+IF(F36&gt;I30,"0",IF(F36&gt;=H30,"1","0"))+IF(F37&gt;I30,"0",IF(F37&gt;=H30,"1","0"))+IF(F38&gt;I30,"0",IF(F38&gt;=H30,"1","0"))+IF(F39&gt;I30,"0",IF(F39&gt;=H30,"1","0"))+IF(F40&gt;I30,"0",IF(F40&gt;=H30,"1","0"))+IF(F41&gt;I30,"0",IF(F41&gt;=H30,"1","0"))+IF(F42&gt;I30,"0",IF(F42&gt;=H30,"1","0"))+IF(F43&gt;I30,"0",IF(F43&gt;=H30,"1","0"))+IF(F44&gt;I30,"0",IF(F44&gt;=H30,"1","0"))+IF(F45&gt;I30,"0",IF(F45&gt;=H30,"1","0"))+IF(F46&gt;I30,"0",IF(F46&gt;=H30,"1","0"))+IF(F47&gt;I30,"0",IF(F47&gt;=H30,"1","0")))/(COUNTIF(medidas_sup!D7:D26,"&gt;0"))</f>
        <v>#DIV/0!</v>
      </c>
      <c r="M28" s="6" t="e">
        <f ca="1">(IF(F28&gt;K30,"0",IF(F28&gt;=J30,"1","0"))+IF(F29&gt;K30,"0",IF(F29&gt;=J30,"1","0"))+IF(F30&gt;K30,"0",IF(F30&gt;=J30,"1","0"))+IF(F31&gt;K30,"0",IF(F31&gt;=J30,"1","0"))+IF(F32&gt;K30,"0",IF(F32&gt;=J30,"1","0"))+IF(F33&gt;K30,"0",IF(F33&gt;=J30,"1","0"))+IF(F34&gt;K30,"0",IF(F34&gt;=J30,"1","0"))+IF(F35&gt;K30,"0",IF(F35&gt;=J30,"1","0"))+IF(F36&gt;K30,"0",IF(F36&gt;=J30,"1","0"))+IF(F37&gt;K30,"0",IF(F37&gt;=J30,"1","0"))+IF(F38&gt;K30,"0",IF(F38&gt;=J30,"1","0"))+IF(F39&gt;K30,"0",IF(F39&gt;=J30,"1","0"))+IF(F40&gt;K30,"0",IF(F40&gt;=J30,"1","0"))+IF(F41&gt;K30,"0",IF(F41&gt;=J30,"1","0"))+IF(F42&gt;K30,"0",IF(F42&gt;=J30,"1","0"))+IF(F43&gt;K30,"0",IF(F43&gt;=J30,"1","0"))+IF(F44&gt;K30,"0",IF(F44&gt;=J30,"1","0"))+IF(F45&gt;K30,"0",IF(F45&gt;=J30,"1","0"))+IF(F46&gt;K30,"0",IF(F46&gt;=J30,"1","0"))+IF(F47&gt;K30,"0",IF(F47&gt;=J30,"1","0")))/(COUNTIF(medidas_sup!D7:D26,"&gt;0"))</f>
        <v>#DIV/0!</v>
      </c>
    </row>
    <row r="29" spans="1:13">
      <c r="A29" s="5">
        <f>medidas_sup!A8</f>
        <v>0</v>
      </c>
      <c r="B29" s="5" t="str">
        <f>IF(medidas_a10!D8&gt;0,AVERAGE(medidas_a10!D8:'medidas_a10'!E8),"vazio")</f>
        <v>vazio</v>
      </c>
      <c r="C29" s="5" t="str">
        <f>IF(medidas_a10!D8&gt;0,medidas_a10!D8-medidas_a10!E8,"vazio")</f>
        <v>vazio</v>
      </c>
      <c r="D29" s="5" t="str">
        <f>IF(medidas_sup!D8&gt;0,AVERAGE(medidas_sup!D8:'medidas_sup'!E8),"vazio")</f>
        <v>vazio</v>
      </c>
      <c r="E29" s="5" t="str">
        <f>IF(medidas_sup!D8&gt;0,medidas_sup!D8-medidas_sup!E8,"vazio")</f>
        <v>vazio</v>
      </c>
      <c r="F29" s="5" t="str">
        <f>IF(medidas_sup!D8&gt;0,D29-B29,"vazio")</f>
        <v>vazio</v>
      </c>
      <c r="G29" s="11" t="s">
        <v>35</v>
      </c>
      <c r="H29" s="92" t="s">
        <v>36</v>
      </c>
      <c r="I29" s="92" t="s">
        <v>37</v>
      </c>
      <c r="J29" s="92" t="s">
        <v>36</v>
      </c>
      <c r="K29" s="92" t="s">
        <v>37</v>
      </c>
      <c r="L29" s="10"/>
      <c r="M29" s="10"/>
    </row>
    <row r="30" spans="1:13">
      <c r="A30" s="5">
        <f>medidas_sup!A9</f>
        <v>0</v>
      </c>
      <c r="B30" s="5" t="str">
        <f>IF(medidas_a10!D9&gt;0,AVERAGE(medidas_a10!D9:'medidas_a10'!E9),"vazio")</f>
        <v>vazio</v>
      </c>
      <c r="C30" s="5" t="str">
        <f>IF(medidas_a10!D9&gt;0,medidas_a10!D9-medidas_a10!E9,"vazio")</f>
        <v>vazio</v>
      </c>
      <c r="D30" s="5" t="str">
        <f>IF(medidas_sup!D9&gt;0,AVERAGE(medidas_sup!D9:'medidas_sup'!E9),"vazio")</f>
        <v>vazio</v>
      </c>
      <c r="E30" s="5" t="str">
        <f>IF(medidas_sup!D9&gt;0,medidas_sup!D9-medidas_sup!E9,"vazio")</f>
        <v>vazio</v>
      </c>
      <c r="F30" s="5" t="str">
        <f>IF(medidas_sup!D9&gt;0,D30-B30,"vazio")</f>
        <v>vazio</v>
      </c>
      <c r="G30" s="9" t="e">
        <f>STDEV(F28:F47)</f>
        <v>#DIV/0!</v>
      </c>
      <c r="H30" s="7" t="e">
        <f>G28-(2*G30)</f>
        <v>#DIV/0!</v>
      </c>
      <c r="I30" s="7" t="e">
        <f>G28+(2*G30)</f>
        <v>#DIV/0!</v>
      </c>
      <c r="J30" s="7" t="e">
        <f ca="1">G28-TINV(0.05,COUNTIF(medidas_sup!D7:D26,"&gt;0")-1)*G32</f>
        <v>#DIV/0!</v>
      </c>
      <c r="K30" s="7" t="e">
        <f ca="1">G28+TINV(0.05,COUNTIF(medidas_sup!D7:D26,"&gt;0")-1)*G32</f>
        <v>#DIV/0!</v>
      </c>
      <c r="L30" s="10"/>
      <c r="M30" s="10"/>
    </row>
    <row r="31" spans="1:13">
      <c r="A31" s="5">
        <f>medidas_sup!A10</f>
        <v>0</v>
      </c>
      <c r="B31" s="5" t="str">
        <f>IF(medidas_a10!D10&gt;0,AVERAGE(medidas_a10!D10:'medidas_a10'!E10),"vazio")</f>
        <v>vazio</v>
      </c>
      <c r="C31" s="5" t="str">
        <f>IF(medidas_a10!D10&gt;0,medidas_a10!D10-medidas_a10!E10,"vazio")</f>
        <v>vazio</v>
      </c>
      <c r="D31" s="5" t="str">
        <f>IF(medidas_sup!D10&gt;0,AVERAGE(medidas_sup!D10:'medidas_sup'!E10),"vazio")</f>
        <v>vazio</v>
      </c>
      <c r="E31" s="5" t="str">
        <f>IF(medidas_sup!D10&gt;0,medidas_sup!D10-medidas_sup!E10,"vazio")</f>
        <v>vazio</v>
      </c>
      <c r="F31" s="5" t="str">
        <f>IF(medidas_sup!D10&gt;0,D31-B31,"vazio")</f>
        <v>vazio</v>
      </c>
      <c r="G31" s="12" t="s">
        <v>38</v>
      </c>
      <c r="H31" s="10"/>
      <c r="I31" s="10"/>
      <c r="J31" s="10"/>
      <c r="K31" s="10"/>
      <c r="L31" s="10"/>
      <c r="M31" s="10"/>
    </row>
    <row r="32" spans="1:13">
      <c r="A32" s="5">
        <f>medidas_sup!A11</f>
        <v>0</v>
      </c>
      <c r="B32" s="5" t="str">
        <f>IF(medidas_a10!D11&gt;0,AVERAGE(medidas_a10!D11:'medidas_a10'!E11),"vazio")</f>
        <v>vazio</v>
      </c>
      <c r="C32" s="5" t="str">
        <f>IF(medidas_a10!D11&gt;0,medidas_a10!D11-medidas_a10!E11,"vazio")</f>
        <v>vazio</v>
      </c>
      <c r="D32" s="5" t="str">
        <f>IF(medidas_sup!D11&gt;0,AVERAGE(medidas_sup!D11:'medidas_sup'!E11),"vazio")</f>
        <v>vazio</v>
      </c>
      <c r="E32" s="5" t="str">
        <f>IF(medidas_sup!D11&gt;0,medidas_sup!D11-medidas_sup!E11,"vazio")</f>
        <v>vazio</v>
      </c>
      <c r="F32" s="5" t="str">
        <f>IF(medidas_sup!D11&gt;0,D32-B32,"vazio")</f>
        <v>vazio</v>
      </c>
      <c r="G32" s="9" t="e">
        <f ca="1">G30/SQRT(COUNTIF(medidas_sup!D7:'medidas_sup'!D26,"&gt;0")-1)</f>
        <v>#DIV/0!</v>
      </c>
      <c r="H32" s="10"/>
      <c r="I32" s="10"/>
      <c r="J32" s="10"/>
      <c r="K32" s="10"/>
      <c r="L32" s="10"/>
      <c r="M32" s="10"/>
    </row>
    <row r="33" spans="1:13">
      <c r="A33" s="5">
        <f>medidas_sup!A12</f>
        <v>0</v>
      </c>
      <c r="B33" s="5" t="str">
        <f>IF(medidas_a10!D12&gt;0,AVERAGE(medidas_a10!D12:'medidas_a10'!E12),"vazio")</f>
        <v>vazio</v>
      </c>
      <c r="C33" s="5" t="str">
        <f>IF(medidas_a10!D12&gt;0,medidas_a10!D12-medidas_a10!E12,"vazio")</f>
        <v>vazio</v>
      </c>
      <c r="D33" s="5" t="str">
        <f>IF(medidas_sup!D12&gt;0,AVERAGE(medidas_sup!D12:'medidas_sup'!E12),"vazio")</f>
        <v>vazio</v>
      </c>
      <c r="E33" s="5" t="str">
        <f>IF(medidas_sup!D12&gt;0,medidas_sup!D12-medidas_sup!E12,"vazio")</f>
        <v>vazio</v>
      </c>
      <c r="F33" s="5" t="str">
        <f>IF(medidas_sup!D12&gt;0,D33-B33,"vazio")</f>
        <v>vazio</v>
      </c>
      <c r="G33" s="10"/>
      <c r="H33" s="10"/>
      <c r="I33" s="10"/>
      <c r="J33" s="10"/>
      <c r="K33" s="10"/>
      <c r="L33" s="10"/>
      <c r="M33" s="10"/>
    </row>
    <row r="34" spans="1:13">
      <c r="A34" s="5">
        <f>medidas_sup!A13</f>
        <v>0</v>
      </c>
      <c r="B34" s="5" t="str">
        <f>IF(medidas_a10!D13&gt;0,AVERAGE(medidas_a10!D13:'medidas_a10'!E13),"vazio")</f>
        <v>vazio</v>
      </c>
      <c r="C34" s="5" t="str">
        <f>IF(medidas_a10!D13&gt;0,medidas_a10!D13-medidas_a10!E13,"vazio")</f>
        <v>vazio</v>
      </c>
      <c r="D34" s="5" t="str">
        <f>IF(medidas_sup!D13&gt;0,AVERAGE(medidas_sup!D13:'medidas_sup'!E13),"vazio")</f>
        <v>vazio</v>
      </c>
      <c r="E34" s="5" t="str">
        <f>IF(medidas_sup!D13&gt;0,medidas_sup!D13-medidas_sup!E13,"vazio")</f>
        <v>vazio</v>
      </c>
      <c r="F34" s="5" t="str">
        <f>IF(medidas_sup!D13&gt;0,D34-B34,"vazio")</f>
        <v>vazio</v>
      </c>
      <c r="G34" s="10"/>
      <c r="H34" s="10"/>
      <c r="I34" s="10"/>
      <c r="J34" s="10"/>
      <c r="K34" s="10"/>
      <c r="L34" s="10"/>
      <c r="M34" s="10"/>
    </row>
    <row r="35" spans="1:13">
      <c r="A35" s="5">
        <f>medidas_sup!A14</f>
        <v>0</v>
      </c>
      <c r="B35" s="5" t="str">
        <f>IF(medidas_a10!D14&gt;0,AVERAGE(medidas_a10!D14:'medidas_a10'!E14),"vazio")</f>
        <v>vazio</v>
      </c>
      <c r="C35" s="5" t="str">
        <f>IF(medidas_a10!D14&gt;0,medidas_a10!D14-medidas_a10!E14,"vazio")</f>
        <v>vazio</v>
      </c>
      <c r="D35" s="5" t="str">
        <f>IF(medidas_sup!D14&gt;0,AVERAGE(medidas_sup!D14:'medidas_sup'!E14),"vazio")</f>
        <v>vazio</v>
      </c>
      <c r="E35" s="5" t="str">
        <f>IF(medidas_sup!D14&gt;0,medidas_sup!D14-medidas_sup!E14,"vazio")</f>
        <v>vazio</v>
      </c>
      <c r="F35" s="5" t="str">
        <f>IF(medidas_sup!D14&gt;0,D35-B35,"vazio")</f>
        <v>vazio</v>
      </c>
      <c r="G35" s="10"/>
      <c r="H35" s="10"/>
      <c r="I35" s="10"/>
      <c r="J35" s="10"/>
      <c r="K35" s="10"/>
      <c r="L35" s="10"/>
      <c r="M35" s="10"/>
    </row>
    <row r="36" spans="1:13">
      <c r="A36" s="5">
        <f>medidas_sup!A15</f>
        <v>0</v>
      </c>
      <c r="B36" s="5" t="str">
        <f>IF(medidas_a10!D15&gt;0,AVERAGE(medidas_a10!D15:'medidas_a10'!E15),"vazio")</f>
        <v>vazio</v>
      </c>
      <c r="C36" s="5" t="str">
        <f>IF(medidas_a10!D15&gt;0,medidas_a10!D15-medidas_a10!E15,"vazio")</f>
        <v>vazio</v>
      </c>
      <c r="D36" s="5" t="str">
        <f>IF(medidas_sup!D15&gt;0,AVERAGE(medidas_sup!D15:'medidas_sup'!E15),"vazio")</f>
        <v>vazio</v>
      </c>
      <c r="E36" s="5" t="str">
        <f>IF(medidas_sup!D15&gt;0,medidas_sup!D15-medidas_sup!E15,"vazio")</f>
        <v>vazio</v>
      </c>
      <c r="F36" s="5" t="str">
        <f>IF(medidas_sup!D15&gt;0,D36-B36,"vazio")</f>
        <v>vazio</v>
      </c>
      <c r="G36" s="10"/>
      <c r="H36" s="10"/>
      <c r="I36" s="10"/>
      <c r="J36" s="10"/>
      <c r="K36" s="10"/>
      <c r="L36" s="10"/>
      <c r="M36" s="10"/>
    </row>
    <row r="37" spans="1:13">
      <c r="A37" s="5">
        <f>medidas_sup!A16</f>
        <v>0</v>
      </c>
      <c r="B37" s="5" t="str">
        <f>IF(medidas_a10!D16&gt;0,AVERAGE(medidas_a10!D16:'medidas_a10'!E16),"vazio")</f>
        <v>vazio</v>
      </c>
      <c r="C37" s="5" t="str">
        <f>IF(medidas_a10!D16&gt;0,medidas_a10!D16-medidas_a10!E16,"vazio")</f>
        <v>vazio</v>
      </c>
      <c r="D37" s="5" t="str">
        <f>IF(medidas_sup!D16&gt;0,AVERAGE(medidas_sup!D16:'medidas_sup'!E16),"vazio")</f>
        <v>vazio</v>
      </c>
      <c r="E37" s="5" t="str">
        <f>IF(medidas_sup!D16&gt;0,medidas_sup!D16-medidas_sup!E16,"vazio")</f>
        <v>vazio</v>
      </c>
      <c r="F37" s="5" t="str">
        <f>IF(medidas_sup!D16&gt;0,D37-B37,"vazio")</f>
        <v>vazio</v>
      </c>
      <c r="G37" s="10"/>
      <c r="H37" s="10"/>
      <c r="I37" s="10"/>
      <c r="J37" s="10"/>
      <c r="K37" s="10"/>
      <c r="L37" s="10"/>
      <c r="M37" s="10"/>
    </row>
    <row r="38" spans="1:13">
      <c r="A38" s="5">
        <f>medidas_sup!A17</f>
        <v>0</v>
      </c>
      <c r="B38" s="5" t="str">
        <f>IF(medidas_a10!D17&gt;0,AVERAGE(medidas_a10!D17:'medidas_a10'!E17),"vazio")</f>
        <v>vazio</v>
      </c>
      <c r="C38" s="5" t="str">
        <f>IF(medidas_a10!D17&gt;0,medidas_a10!D17-medidas_a10!E17,"vazio")</f>
        <v>vazio</v>
      </c>
      <c r="D38" s="5" t="str">
        <f>IF(medidas_sup!D17&gt;0,AVERAGE(medidas_sup!D17:'medidas_sup'!E17),"vazio")</f>
        <v>vazio</v>
      </c>
      <c r="E38" s="5" t="str">
        <f>IF(medidas_sup!D17&gt;0,medidas_sup!D17-medidas_sup!E17,"vazio")</f>
        <v>vazio</v>
      </c>
      <c r="F38" s="5" t="str">
        <f>IF(medidas_sup!D17&gt;0,D38-B38,"vazio")</f>
        <v>vazio</v>
      </c>
      <c r="G38" s="10"/>
      <c r="H38" s="10"/>
      <c r="I38" s="10"/>
      <c r="J38" s="10"/>
      <c r="K38" s="10"/>
      <c r="L38" s="10"/>
      <c r="M38" s="10"/>
    </row>
    <row r="39" spans="1:13">
      <c r="A39" s="5">
        <f>medidas_sup!A18</f>
        <v>0</v>
      </c>
      <c r="B39" s="5" t="str">
        <f>IF(medidas_a10!D18&gt;0,AVERAGE(medidas_a10!D18:'medidas_a10'!E18),"vazio")</f>
        <v>vazio</v>
      </c>
      <c r="C39" s="5" t="str">
        <f>IF(medidas_a10!D18&gt;0,medidas_a10!D18-medidas_a10!E18,"vazio")</f>
        <v>vazio</v>
      </c>
      <c r="D39" s="5" t="str">
        <f>IF(medidas_sup!D18&gt;0,AVERAGE(medidas_sup!D18:'medidas_sup'!E18),"vazio")</f>
        <v>vazio</v>
      </c>
      <c r="E39" s="5" t="str">
        <f>IF(medidas_sup!D18&gt;0,medidas_sup!D18-medidas_sup!E18,"vazio")</f>
        <v>vazio</v>
      </c>
      <c r="F39" s="5" t="str">
        <f>IF(medidas_sup!D18&gt;0,D39-B39,"vazio")</f>
        <v>vazio</v>
      </c>
      <c r="G39" s="10"/>
      <c r="H39" s="10"/>
      <c r="I39" s="10"/>
      <c r="J39" s="10"/>
      <c r="K39" s="10"/>
      <c r="L39" s="10"/>
      <c r="M39" s="10"/>
    </row>
    <row r="40" spans="1:13">
      <c r="A40" s="5">
        <f>medidas_sup!A19</f>
        <v>0</v>
      </c>
      <c r="B40" s="5" t="str">
        <f>IF(medidas_a10!D19&gt;0,AVERAGE(medidas_a10!D19:'medidas_a10'!E19),"vazio")</f>
        <v>vazio</v>
      </c>
      <c r="C40" s="5" t="str">
        <f>IF(medidas_a10!D19&gt;0,medidas_a10!D19-medidas_a10!E19,"vazio")</f>
        <v>vazio</v>
      </c>
      <c r="D40" s="5" t="str">
        <f>IF(medidas_sup!D19&gt;0,AVERAGE(medidas_sup!D19:'medidas_sup'!E19),"vazio")</f>
        <v>vazio</v>
      </c>
      <c r="E40" s="5" t="str">
        <f>IF(medidas_sup!D19&gt;0,medidas_sup!D19-medidas_sup!E19,"vazio")</f>
        <v>vazio</v>
      </c>
      <c r="F40" s="5" t="str">
        <f>IF(medidas_sup!D19&gt;0,D40-B40,"vazio")</f>
        <v>vazio</v>
      </c>
      <c r="G40" s="10"/>
      <c r="H40" s="10"/>
      <c r="I40" s="10"/>
      <c r="J40" s="10"/>
      <c r="K40" s="10"/>
      <c r="L40" s="10"/>
      <c r="M40" s="10"/>
    </row>
    <row r="41" spans="1:13">
      <c r="A41" s="5">
        <f>medidas_sup!A20</f>
        <v>0</v>
      </c>
      <c r="B41" s="5" t="str">
        <f>IF(medidas_a10!D20&gt;0,AVERAGE(medidas_a10!D20:'medidas_a10'!E20),"vazio")</f>
        <v>vazio</v>
      </c>
      <c r="C41" s="5" t="str">
        <f>IF(medidas_a10!D20&gt;0,medidas_a10!D20-medidas_a10!E20,"vazio")</f>
        <v>vazio</v>
      </c>
      <c r="D41" s="5" t="str">
        <f>IF(medidas_sup!D20&gt;0,AVERAGE(medidas_sup!D20:'medidas_sup'!E20),"vazio")</f>
        <v>vazio</v>
      </c>
      <c r="E41" s="5" t="str">
        <f>IF(medidas_sup!D20&gt;0,medidas_sup!D20-medidas_sup!E20,"vazio")</f>
        <v>vazio</v>
      </c>
      <c r="F41" s="5" t="str">
        <f>IF(medidas_sup!D20&gt;0,D41-B41,"vazio")</f>
        <v>vazio</v>
      </c>
      <c r="G41" s="10"/>
      <c r="H41" s="10"/>
      <c r="I41" s="10"/>
      <c r="J41" s="10"/>
      <c r="K41" s="10"/>
      <c r="L41" s="10"/>
      <c r="M41" s="10"/>
    </row>
    <row r="42" spans="1:13">
      <c r="A42" s="5">
        <f>medidas_sup!A21</f>
        <v>0</v>
      </c>
      <c r="B42" s="5" t="str">
        <f>IF(medidas_a10!D21&gt;0,AVERAGE(medidas_a10!D21:'medidas_a10'!E21),"vazio")</f>
        <v>vazio</v>
      </c>
      <c r="C42" s="5" t="str">
        <f>IF(medidas_a10!D21&gt;0,medidas_a10!D21-medidas_a10!E21,"vazio")</f>
        <v>vazio</v>
      </c>
      <c r="D42" s="5" t="str">
        <f>IF(medidas_sup!D21&gt;0,AVERAGE(medidas_sup!D21:'medidas_sup'!E21),"vazio")</f>
        <v>vazio</v>
      </c>
      <c r="E42" s="5" t="str">
        <f>IF(medidas_sup!D21&gt;0,medidas_sup!D21-medidas_sup!E21,"vazio")</f>
        <v>vazio</v>
      </c>
      <c r="F42" s="5" t="str">
        <f>IF(medidas_sup!D21&gt;0,D42-B42,"vazio")</f>
        <v>vazio</v>
      </c>
      <c r="G42" s="10"/>
      <c r="H42" s="10"/>
      <c r="I42" s="10"/>
      <c r="J42" s="10"/>
      <c r="K42" s="10"/>
      <c r="L42" s="10"/>
      <c r="M42" s="10"/>
    </row>
    <row r="43" spans="1:13">
      <c r="A43" s="5">
        <f>medidas_sup!A22</f>
        <v>0</v>
      </c>
      <c r="B43" s="5" t="str">
        <f>IF(medidas_a10!D22&gt;0,AVERAGE(medidas_a10!D22:'medidas_a10'!E22),"vazio")</f>
        <v>vazio</v>
      </c>
      <c r="C43" s="5" t="str">
        <f>IF(medidas_a10!D22&gt;0,medidas_a10!D22-medidas_a10!E22,"vazio")</f>
        <v>vazio</v>
      </c>
      <c r="D43" s="5" t="str">
        <f>IF(medidas_sup!D22&gt;0,AVERAGE(medidas_sup!D22:'medidas_sup'!E22),"vazio")</f>
        <v>vazio</v>
      </c>
      <c r="E43" s="5" t="str">
        <f>IF(medidas_sup!D22&gt;0,medidas_sup!D22-medidas_sup!E22,"vazio")</f>
        <v>vazio</v>
      </c>
      <c r="F43" s="5" t="str">
        <f>IF(medidas_sup!D22&gt;0,D43-B43,"vazio")</f>
        <v>vazio</v>
      </c>
      <c r="G43" s="10"/>
      <c r="H43" s="10"/>
      <c r="I43" s="10"/>
      <c r="J43" s="10"/>
      <c r="K43" s="10"/>
      <c r="L43" s="10"/>
      <c r="M43" s="10"/>
    </row>
    <row r="44" spans="1:13">
      <c r="A44" s="5">
        <f>medidas_sup!A23</f>
        <v>0</v>
      </c>
      <c r="B44" s="5" t="str">
        <f>IF(medidas_a10!D23&gt;0,AVERAGE(medidas_a10!D23:'medidas_a10'!E23),"vazio")</f>
        <v>vazio</v>
      </c>
      <c r="C44" s="5" t="str">
        <f>IF(medidas_a10!D23&gt;0,medidas_a10!D23-medidas_a10!E23,"vazio")</f>
        <v>vazio</v>
      </c>
      <c r="D44" s="5" t="str">
        <f>IF(medidas_sup!D23&gt;0,AVERAGE(medidas_sup!D23:'medidas_sup'!E23),"vazio")</f>
        <v>vazio</v>
      </c>
      <c r="E44" s="5" t="str">
        <f>IF(medidas_sup!D23&gt;0,medidas_sup!D23-medidas_sup!E23,"vazio")</f>
        <v>vazio</v>
      </c>
      <c r="F44" s="5" t="str">
        <f>IF(medidas_sup!D23&gt;0,D44-B44,"vazio")</f>
        <v>vazio</v>
      </c>
      <c r="G44" s="10"/>
      <c r="H44" s="10"/>
      <c r="I44" s="10"/>
      <c r="J44" s="10"/>
      <c r="K44" s="10"/>
      <c r="L44" s="10"/>
      <c r="M44" s="10"/>
    </row>
    <row r="45" spans="1:13">
      <c r="A45" s="5">
        <f>medidas_sup!A24</f>
        <v>0</v>
      </c>
      <c r="B45" s="5" t="str">
        <f>IF(medidas_a10!D24&gt;0,AVERAGE(medidas_a10!D24:'medidas_a10'!E24),"vazio")</f>
        <v>vazio</v>
      </c>
      <c r="C45" s="5" t="str">
        <f>IF(medidas_a10!D24&gt;0,medidas_a10!D24-medidas_a10!E24,"vazio")</f>
        <v>vazio</v>
      </c>
      <c r="D45" s="5" t="str">
        <f>IF(medidas_sup!D24&gt;0,AVERAGE(medidas_sup!D24:'medidas_sup'!E24),"vazio")</f>
        <v>vazio</v>
      </c>
      <c r="E45" s="5" t="str">
        <f>IF(medidas_sup!D24&gt;0,medidas_sup!D24-medidas_sup!E24,"vazio")</f>
        <v>vazio</v>
      </c>
      <c r="F45" s="5" t="str">
        <f>IF(medidas_sup!D24&gt;0,D45-B45,"vazio")</f>
        <v>vazio</v>
      </c>
      <c r="G45" s="10"/>
      <c r="H45" s="10"/>
      <c r="I45" s="10"/>
      <c r="J45" s="10"/>
      <c r="K45" s="10"/>
      <c r="L45" s="10"/>
      <c r="M45" s="10"/>
    </row>
    <row r="46" spans="1:13">
      <c r="A46" s="5">
        <f>medidas_sup!A25</f>
        <v>0</v>
      </c>
      <c r="B46" s="5" t="str">
        <f>IF(medidas_a10!D25&gt;0,AVERAGE(medidas_a10!D25:'medidas_a10'!E25),"vazio")</f>
        <v>vazio</v>
      </c>
      <c r="C46" s="5" t="str">
        <f>IF(medidas_a10!D25&gt;0,medidas_a10!D25-medidas_a10!E25,"vazio")</f>
        <v>vazio</v>
      </c>
      <c r="D46" s="5" t="str">
        <f>IF(medidas_sup!D25&gt;0,AVERAGE(medidas_sup!D25:'medidas_sup'!E25),"vazio")</f>
        <v>vazio</v>
      </c>
      <c r="E46" s="5" t="str">
        <f>IF(medidas_sup!D25&gt;0,medidas_sup!D25-medidas_sup!E25,"vazio")</f>
        <v>vazio</v>
      </c>
      <c r="F46" s="5" t="str">
        <f>IF(medidas_sup!D25&gt;0,D46-B46,"vazio")</f>
        <v>vazio</v>
      </c>
      <c r="G46" s="10"/>
      <c r="H46" s="10"/>
      <c r="I46" s="10"/>
      <c r="J46" s="10"/>
      <c r="K46" s="10"/>
      <c r="L46" s="10"/>
      <c r="M46" s="10"/>
    </row>
    <row r="47" spans="1:13">
      <c r="A47" s="5">
        <f>medidas_sup!A26</f>
        <v>0</v>
      </c>
      <c r="B47" s="5" t="str">
        <f>IF(medidas_a10!D26&gt;0,AVERAGE(medidas_a10!D26:'medidas_a10'!E26),"vazio")</f>
        <v>vazio</v>
      </c>
      <c r="C47" s="5" t="str">
        <f>IF(medidas_a10!D26&gt;0,medidas_a10!D26-medidas_a10!E26,"vazio")</f>
        <v>vazio</v>
      </c>
      <c r="D47" s="5" t="str">
        <f>IF(medidas_sup!D26&gt;0,AVERAGE(medidas_sup!D26:'medidas_sup'!E26),"vazio")</f>
        <v>vazio</v>
      </c>
      <c r="E47" s="5" t="str">
        <f>IF(medidas_sup!D26&gt;0,medidas_sup!D26-medidas_sup!E26,"vazio")</f>
        <v>vazio</v>
      </c>
      <c r="F47" s="5" t="str">
        <f>IF(medidas_sup!D26&gt;0,D47-B47,"vazio")</f>
        <v>vazio</v>
      </c>
      <c r="G47" s="10"/>
      <c r="H47" s="10"/>
      <c r="I47" s="10"/>
      <c r="J47" s="10"/>
      <c r="K47" s="10"/>
      <c r="L47" s="10"/>
      <c r="M47" s="10"/>
    </row>
    <row r="48" spans="1:13">
      <c r="A48" s="113" t="s">
        <v>40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ht="14.25">
      <c r="A49" s="15" t="s">
        <v>30</v>
      </c>
      <c r="B49" s="16" t="s">
        <v>53</v>
      </c>
      <c r="C49" s="91" t="s">
        <v>54</v>
      </c>
      <c r="D49" s="91" t="s">
        <v>55</v>
      </c>
      <c r="E49" s="91" t="s">
        <v>32</v>
      </c>
      <c r="F49" s="16" t="s">
        <v>56</v>
      </c>
      <c r="G49" s="17" t="s">
        <v>33</v>
      </c>
      <c r="H49" s="111" t="s">
        <v>34</v>
      </c>
      <c r="I49" s="111"/>
      <c r="J49" s="111"/>
      <c r="K49" s="111"/>
      <c r="L49" s="91" t="s">
        <v>2</v>
      </c>
      <c r="M49" s="91" t="s">
        <v>3</v>
      </c>
    </row>
    <row r="50" spans="1:13">
      <c r="A50" s="5" t="str">
        <f>medidas_sup!A7</f>
        <v>gtreffg</v>
      </c>
      <c r="B50" s="5" t="str">
        <f>IF(medidas_a10!F7&gt;0,AVERAGE(medidas_a10!F7:'medidas_a10'!G7),"vazio")</f>
        <v>vazio</v>
      </c>
      <c r="C50" s="5" t="str">
        <f>IF(medidas_a10!F7&gt;0,medidas_a10!F7-medidas_a10!G7,"vazio")</f>
        <v>vazio</v>
      </c>
      <c r="D50" s="5" t="str">
        <f>IF(medidas_sup!F7&gt;0,AVERAGE(medidas_sup!F7:'medidas_sup'!G7),"vazio")</f>
        <v>vazio</v>
      </c>
      <c r="E50" s="5" t="str">
        <f>IF(medidas_sup!F7&gt;0,medidas_sup!F7-medidas_sup!G7,"vazio")</f>
        <v>vazio</v>
      </c>
      <c r="F50" s="5" t="str">
        <f>IF(medidas_sup!F7&gt;0,D50-B50,"vazio")</f>
        <v>vazio</v>
      </c>
      <c r="G50" s="8" t="e">
        <f>AVERAGE(F50:F69)</f>
        <v>#DIV/0!</v>
      </c>
      <c r="H50" s="114" t="s">
        <v>2</v>
      </c>
      <c r="I50" s="114"/>
      <c r="J50" s="114" t="s">
        <v>3</v>
      </c>
      <c r="K50" s="114"/>
      <c r="L50" s="7" t="e">
        <f>(IF(F50&gt;I52,"0",IF(F50&gt;=H52,"1","0"))+IF(F51&gt;I52,"0",IF(F51&gt;=H52,"1","0"))+IF(F52&gt;I52,"0",IF(F52&gt;=H52,"1","0"))+IF(F53&gt;I52,"0",IF(F53&gt;=H52,"1","0"))+IF(F54&gt;I52,"0",IF(F54&gt;=H52,"1","0"))+IF(F55&gt;I52,"0",IF(F55&gt;=H52,"1","0"))+IF(F56&gt;I52,"0",IF(F56&gt;=H52,"1","0"))+IF(F57&gt;I52,"0",IF(F57&gt;=H52,"1","0"))+IF(F58&gt;I52,"0",IF(F58&gt;=H52,"1","0"))+IF(F59&gt;I52,"0",IF(F59&gt;=H52,"1","0"))+IF(F60&gt;I52,"0",IF(F60&gt;=H52,"1","0"))+IF(F61&gt;I52,"0",IF(F61&gt;=H52,"1","0"))+IF(F62&gt;I52,"0",IF(F62&gt;=H52,"1","0"))+IF(F63&gt;I52,"0",IF(F63&gt;=H52,"1","0"))+IF(F64&gt;I52,"0",IF(F64&gt;=H52,"1","0"))+IF(F65&gt;I52,"0",IF(F65&gt;=H52,"1","0"))+IF(F66&gt;I52,"0",IF(F66&gt;=H52,"1","0"))+IF(F67&gt;I52,"0",IF(F67&gt;=H52,"1","0"))+IF(F68&gt;I52,"0",IF(F68&gt;=H52,"1","0"))+IF(F69&gt;I52,"0",IF(F69&gt;=H52,"1","0")))/(COUNTIF(medidas_sup!F7:F26,"&gt;0"))</f>
        <v>#DIV/0!</v>
      </c>
      <c r="M50" s="6" t="e">
        <f ca="1">(IF(F50&gt;K52,"0",IF(F50&gt;=J52,"1","0"))+IF(F51&gt;K52,"0",IF(F51&gt;=J52,"1","0"))+IF(F52&gt;K52,"0",IF(F52&gt;=J52,"1","0"))+IF(F53&gt;K52,"0",IF(F53&gt;=J52,"1","0"))+IF(F54&gt;K52,"0",IF(F54&gt;=J52,"1","0"))+IF(F55&gt;K52,"0",IF(F55&gt;=J52,"1","0"))+IF(F56&gt;K52,"0",IF(F56&gt;=J52,"1","0"))+IF(F57&gt;K52,"0",IF(F57&gt;=J52,"1","0"))+IF(F58&gt;K52,"0",IF(F58&gt;=J52,"1","0"))+IF(F59&gt;K52,"0",IF(F59&gt;=J52,"1","0"))+IF(F60&gt;K52,"0",IF(F60&gt;=J52,"1","0"))+IF(F61&gt;K52,"0",IF(F61&gt;=J52,"1","0"))+IF(F62&gt;K52,"0",IF(F62&gt;=J52,"1","0"))+IF(F63&gt;K52,"0",IF(F63&gt;=J52,"1","0"))+IF(F64&gt;K52,"0",IF(F64&gt;=J52,"1","0"))+IF(F65&gt;K52,"0",IF(F65&gt;=J52,"1","0"))+IF(F66&gt;K52,"0",IF(F66&gt;=J52,"1","0"))+IF(F67&gt;K52,"0",IF(F67&gt;=J52,"1","0"))+IF(F68&gt;K52,"0",IF(F68&gt;=J52,"1","0"))+IF(F69&gt;K52,"0",IF(F69&gt;=J52,"1","0")))/(COUNTIF(medidas_sup!F7:F26,"&gt;0"))</f>
        <v>#DIV/0!</v>
      </c>
    </row>
    <row r="51" spans="1:13">
      <c r="A51" s="5">
        <f>medidas_sup!A8</f>
        <v>0</v>
      </c>
      <c r="B51" s="5" t="str">
        <f>IF(medidas_a10!F8&gt;0,AVERAGE(medidas_a10!F8:'medidas_a10'!G8),"vazio")</f>
        <v>vazio</v>
      </c>
      <c r="C51" s="5" t="str">
        <f>IF(medidas_a10!F8&gt;0,medidas_a10!F8-medidas_a10!G8,"vazio")</f>
        <v>vazio</v>
      </c>
      <c r="D51" s="5" t="str">
        <f>IF(medidas_sup!F8&gt;0,AVERAGE(medidas_sup!F8:'medidas_sup'!G8),"vazio")</f>
        <v>vazio</v>
      </c>
      <c r="E51" s="5" t="str">
        <f>IF(medidas_sup!F8&gt;0,medidas_sup!F8-medidas_sup!G8,"vazio")</f>
        <v>vazio</v>
      </c>
      <c r="F51" s="5" t="str">
        <f>IF(medidas_sup!F8&gt;0,D51-B51,"vazio")</f>
        <v>vazio</v>
      </c>
      <c r="G51" s="11" t="s">
        <v>35</v>
      </c>
      <c r="H51" s="92" t="s">
        <v>36</v>
      </c>
      <c r="I51" s="92" t="s">
        <v>37</v>
      </c>
      <c r="J51" s="92" t="s">
        <v>36</v>
      </c>
      <c r="K51" s="92" t="s">
        <v>37</v>
      </c>
      <c r="L51" s="10"/>
      <c r="M51" s="10"/>
    </row>
    <row r="52" spans="1:13">
      <c r="A52" s="5">
        <f>medidas_sup!A9</f>
        <v>0</v>
      </c>
      <c r="B52" s="5" t="str">
        <f>IF(medidas_a10!F9&gt;0,AVERAGE(medidas_a10!F9:'medidas_a10'!G9),"vazio")</f>
        <v>vazio</v>
      </c>
      <c r="C52" s="5" t="str">
        <f>IF(medidas_a10!F9&gt;0,medidas_a10!F9-medidas_a10!G9,"vazio")</f>
        <v>vazio</v>
      </c>
      <c r="D52" s="5" t="str">
        <f>IF(medidas_sup!F9&gt;0,AVERAGE(medidas_sup!F9:'medidas_sup'!G9),"vazio")</f>
        <v>vazio</v>
      </c>
      <c r="E52" s="5" t="str">
        <f>IF(medidas_sup!F9&gt;0,medidas_sup!F9-medidas_sup!G9,"vazio")</f>
        <v>vazio</v>
      </c>
      <c r="F52" s="5" t="str">
        <f>IF(medidas_sup!F9&gt;0,D52-B52,"vazio")</f>
        <v>vazio</v>
      </c>
      <c r="G52" s="9" t="e">
        <f>STDEV(F50:F69)</f>
        <v>#DIV/0!</v>
      </c>
      <c r="H52" s="7" t="e">
        <f>G50-(2*G52)</f>
        <v>#DIV/0!</v>
      </c>
      <c r="I52" s="7" t="e">
        <f>G50+(2*G52)</f>
        <v>#DIV/0!</v>
      </c>
      <c r="J52" s="18" t="e">
        <f ca="1">G50-TINV(0.05,COUNTIF(medidas_sup!F7:F26,"&gt;0")-1)*G54</f>
        <v>#DIV/0!</v>
      </c>
      <c r="K52" s="18" t="e">
        <f ca="1">G50+TINV(0.05,COUNTIF(medidas_sup!F7:F26,"&gt;0")-1)*G54</f>
        <v>#DIV/0!</v>
      </c>
      <c r="L52" s="10"/>
      <c r="M52" s="10"/>
    </row>
    <row r="53" spans="1:13">
      <c r="A53" s="5">
        <f>medidas_sup!A10</f>
        <v>0</v>
      </c>
      <c r="B53" s="5" t="str">
        <f>IF(medidas_a10!F10&gt;0,AVERAGE(medidas_a10!F10:'medidas_a10'!G10),"vazio")</f>
        <v>vazio</v>
      </c>
      <c r="C53" s="5" t="str">
        <f>IF(medidas_a10!F10&gt;0,medidas_a10!F10-medidas_a10!G10,"vazio")</f>
        <v>vazio</v>
      </c>
      <c r="D53" s="5" t="str">
        <f>IF(medidas_sup!F10&gt;0,AVERAGE(medidas_sup!F10:'medidas_sup'!G10),"vazio")</f>
        <v>vazio</v>
      </c>
      <c r="E53" s="5" t="str">
        <f>IF(medidas_sup!F10&gt;0,medidas_sup!F10-medidas_sup!G10,"vazio")</f>
        <v>vazio</v>
      </c>
      <c r="F53" s="5" t="str">
        <f>IF(medidas_sup!F10&gt;0,D53-B53,"vazio")</f>
        <v>vazio</v>
      </c>
      <c r="G53" s="12" t="s">
        <v>38</v>
      </c>
      <c r="H53" s="10"/>
      <c r="I53" s="10"/>
      <c r="J53" s="10"/>
      <c r="K53" s="10"/>
      <c r="L53" s="10"/>
      <c r="M53" s="10"/>
    </row>
    <row r="54" spans="1:13">
      <c r="A54" s="5">
        <f>medidas_sup!A11</f>
        <v>0</v>
      </c>
      <c r="B54" s="5" t="str">
        <f>IF(medidas_a10!F11&gt;0,AVERAGE(medidas_a10!F11:'medidas_a10'!G11),"vazio")</f>
        <v>vazio</v>
      </c>
      <c r="C54" s="5" t="str">
        <f>IF(medidas_a10!F11&gt;0,medidas_a10!F11-medidas_a10!G11,"vazio")</f>
        <v>vazio</v>
      </c>
      <c r="D54" s="5" t="str">
        <f>IF(medidas_sup!F11&gt;0,AVERAGE(medidas_sup!F11:'medidas_sup'!G11),"vazio")</f>
        <v>vazio</v>
      </c>
      <c r="E54" s="5" t="str">
        <f>IF(medidas_sup!F11&gt;0,medidas_sup!F11-medidas_sup!G11,"vazio")</f>
        <v>vazio</v>
      </c>
      <c r="F54" s="5" t="str">
        <f>IF(medidas_sup!F11&gt;0,D54-B54,"vazio")</f>
        <v>vazio</v>
      </c>
      <c r="G54" s="9" t="e">
        <f ca="1">G52/SQRT(COUNTIF(medidas_sup!F7:'medidas_sup'!F26,"&gt;0")-1)</f>
        <v>#DIV/0!</v>
      </c>
      <c r="H54" s="10"/>
      <c r="I54" s="10"/>
      <c r="J54" s="10"/>
      <c r="K54" s="10"/>
      <c r="L54" s="10"/>
      <c r="M54" s="10"/>
    </row>
    <row r="55" spans="1:13">
      <c r="A55" s="5">
        <f>medidas_sup!A12</f>
        <v>0</v>
      </c>
      <c r="B55" s="5" t="str">
        <f>IF(medidas_a10!F12&gt;0,AVERAGE(medidas_a10!F12:'medidas_a10'!G12),"vazio")</f>
        <v>vazio</v>
      </c>
      <c r="C55" s="5" t="str">
        <f>IF(medidas_a10!F12&gt;0,medidas_a10!F12-medidas_a10!G12,"vazio")</f>
        <v>vazio</v>
      </c>
      <c r="D55" s="5" t="str">
        <f>IF(medidas_sup!F12&gt;0,AVERAGE(medidas_sup!F12:'medidas_sup'!G12),"vazio")</f>
        <v>vazio</v>
      </c>
      <c r="E55" s="5" t="str">
        <f>IF(medidas_sup!F12&gt;0,medidas_sup!F12-medidas_sup!G12,"vazio")</f>
        <v>vazio</v>
      </c>
      <c r="F55" s="5" t="str">
        <f>IF(medidas_sup!F12&gt;0,D55-B55,"vazio")</f>
        <v>vazio</v>
      </c>
      <c r="G55" s="10"/>
      <c r="H55" s="10"/>
      <c r="I55" s="10"/>
      <c r="J55" s="10"/>
      <c r="K55" s="10"/>
      <c r="L55" s="10"/>
      <c r="M55" s="10"/>
    </row>
    <row r="56" spans="1:13">
      <c r="A56" s="5">
        <f>medidas_sup!A13</f>
        <v>0</v>
      </c>
      <c r="B56" s="5" t="str">
        <f>IF(medidas_a10!F13&gt;0,AVERAGE(medidas_a10!F13:'medidas_a10'!G13),"vazio")</f>
        <v>vazio</v>
      </c>
      <c r="C56" s="5" t="str">
        <f>IF(medidas_a10!F13&gt;0,medidas_a10!F13-medidas_a10!G13,"vazio")</f>
        <v>vazio</v>
      </c>
      <c r="D56" s="5" t="str">
        <f>IF(medidas_sup!F13&gt;0,AVERAGE(medidas_sup!F13:'medidas_sup'!G13),"vazio")</f>
        <v>vazio</v>
      </c>
      <c r="E56" s="5" t="str">
        <f>IF(medidas_sup!F13&gt;0,medidas_sup!F13-medidas_sup!G13,"vazio")</f>
        <v>vazio</v>
      </c>
      <c r="F56" s="5" t="str">
        <f>IF(medidas_sup!F13&gt;0,D56-B56,"vazio")</f>
        <v>vazio</v>
      </c>
      <c r="G56" s="10"/>
      <c r="H56" s="10"/>
      <c r="I56" s="10"/>
      <c r="J56" s="10"/>
      <c r="K56" s="10"/>
      <c r="L56" s="10"/>
      <c r="M56" s="10"/>
    </row>
    <row r="57" spans="1:13">
      <c r="A57" s="5">
        <f>medidas_sup!A14</f>
        <v>0</v>
      </c>
      <c r="B57" s="5" t="str">
        <f>IF(medidas_a10!F14&gt;0,AVERAGE(medidas_a10!F14:'medidas_a10'!G14),"vazio")</f>
        <v>vazio</v>
      </c>
      <c r="C57" s="5" t="str">
        <f>IF(medidas_a10!F14&gt;0,medidas_a10!F14-medidas_a10!G14,"vazio")</f>
        <v>vazio</v>
      </c>
      <c r="D57" s="5" t="str">
        <f>IF(medidas_sup!F14&gt;0,AVERAGE(medidas_sup!F14:'medidas_sup'!G14),"vazio")</f>
        <v>vazio</v>
      </c>
      <c r="E57" s="5" t="str">
        <f>IF(medidas_sup!F14&gt;0,medidas_sup!F14-medidas_sup!G14,"vazio")</f>
        <v>vazio</v>
      </c>
      <c r="F57" s="5" t="str">
        <f>IF(medidas_sup!F14&gt;0,D57-B57,"vazio")</f>
        <v>vazio</v>
      </c>
      <c r="G57" s="10"/>
      <c r="H57" s="10"/>
      <c r="I57" s="10"/>
      <c r="J57" s="10"/>
      <c r="K57" s="10"/>
      <c r="L57" s="10"/>
      <c r="M57" s="10"/>
    </row>
    <row r="58" spans="1:13">
      <c r="A58" s="5">
        <f>medidas_sup!A15</f>
        <v>0</v>
      </c>
      <c r="B58" s="5" t="str">
        <f>IF(medidas_a10!F15&gt;0,AVERAGE(medidas_a10!F15:'medidas_a10'!G15),"vazio")</f>
        <v>vazio</v>
      </c>
      <c r="C58" s="5" t="str">
        <f>IF(medidas_a10!F15&gt;0,medidas_a10!F15-medidas_a10!G15,"vazio")</f>
        <v>vazio</v>
      </c>
      <c r="D58" s="5" t="str">
        <f>IF(medidas_sup!F15&gt;0,AVERAGE(medidas_sup!F15:'medidas_sup'!G15),"vazio")</f>
        <v>vazio</v>
      </c>
      <c r="E58" s="5" t="str">
        <f>IF(medidas_sup!F15&gt;0,medidas_sup!F15-medidas_sup!G15,"vazio")</f>
        <v>vazio</v>
      </c>
      <c r="F58" s="5" t="str">
        <f>IF(medidas_sup!F15&gt;0,D58-B58,"vazio")</f>
        <v>vazio</v>
      </c>
      <c r="G58" s="10"/>
      <c r="H58" s="10"/>
      <c r="I58" s="10"/>
      <c r="J58" s="10"/>
      <c r="K58" s="10"/>
      <c r="L58" s="10"/>
      <c r="M58" s="10"/>
    </row>
    <row r="59" spans="1:13">
      <c r="A59" s="5">
        <f>medidas_sup!A16</f>
        <v>0</v>
      </c>
      <c r="B59" s="5" t="str">
        <f>IF(medidas_a10!F16&gt;0,AVERAGE(medidas_a10!F16:'medidas_a10'!G16),"vazio")</f>
        <v>vazio</v>
      </c>
      <c r="C59" s="5" t="str">
        <f>IF(medidas_a10!F16&gt;0,medidas_a10!F16-medidas_a10!G16,"vazio")</f>
        <v>vazio</v>
      </c>
      <c r="D59" s="5" t="str">
        <f>IF(medidas_sup!F16&gt;0,AVERAGE(medidas_sup!F16:'medidas_sup'!G16),"vazio")</f>
        <v>vazio</v>
      </c>
      <c r="E59" s="5" t="str">
        <f>IF(medidas_sup!F16&gt;0,medidas_sup!F16-medidas_sup!G16,"vazio")</f>
        <v>vazio</v>
      </c>
      <c r="F59" s="5" t="str">
        <f>IF(medidas_sup!F16&gt;0,D59-B59,"vazio")</f>
        <v>vazio</v>
      </c>
      <c r="G59" s="10"/>
      <c r="H59" s="10"/>
      <c r="I59" s="10"/>
      <c r="J59" s="10"/>
      <c r="K59" s="10"/>
      <c r="L59" s="10"/>
      <c r="M59" s="10"/>
    </row>
    <row r="60" spans="1:13">
      <c r="A60" s="5">
        <f>medidas_sup!A17</f>
        <v>0</v>
      </c>
      <c r="B60" s="5" t="str">
        <f>IF(medidas_a10!F17&gt;0,AVERAGE(medidas_a10!F17:'medidas_a10'!G17),"vazio")</f>
        <v>vazio</v>
      </c>
      <c r="C60" s="5" t="str">
        <f>IF(medidas_a10!F17&gt;0,medidas_a10!F17-medidas_a10!G17,"vazio")</f>
        <v>vazio</v>
      </c>
      <c r="D60" s="5" t="str">
        <f>IF(medidas_sup!F17&gt;0,AVERAGE(medidas_sup!F17:'medidas_sup'!G17),"vazio")</f>
        <v>vazio</v>
      </c>
      <c r="E60" s="5" t="str">
        <f>IF(medidas_sup!F17&gt;0,medidas_sup!F17-medidas_sup!G17,"vazio")</f>
        <v>vazio</v>
      </c>
      <c r="F60" s="5" t="str">
        <f>IF(medidas_sup!F17&gt;0,D60-B60,"vazio")</f>
        <v>vazio</v>
      </c>
      <c r="G60" s="10"/>
      <c r="H60" s="10"/>
      <c r="I60" s="10"/>
      <c r="J60" s="10"/>
      <c r="K60" s="10"/>
      <c r="L60" s="10"/>
      <c r="M60" s="10"/>
    </row>
    <row r="61" spans="1:13">
      <c r="A61" s="5">
        <f>medidas_sup!A18</f>
        <v>0</v>
      </c>
      <c r="B61" s="5" t="str">
        <f>IF(medidas_a10!F18&gt;0,AVERAGE(medidas_a10!F18:'medidas_a10'!G18),"vazio")</f>
        <v>vazio</v>
      </c>
      <c r="C61" s="5" t="str">
        <f>IF(medidas_a10!F18&gt;0,medidas_a10!F18-medidas_a10!G18,"vazio")</f>
        <v>vazio</v>
      </c>
      <c r="D61" s="5" t="str">
        <f>IF(medidas_sup!F18&gt;0,AVERAGE(medidas_sup!F18:'medidas_sup'!G18),"vazio")</f>
        <v>vazio</v>
      </c>
      <c r="E61" s="5" t="str">
        <f>IF(medidas_sup!F18&gt;0,medidas_sup!F18-medidas_sup!G18,"vazio")</f>
        <v>vazio</v>
      </c>
      <c r="F61" s="5" t="str">
        <f>IF(medidas_sup!F18&gt;0,D61-B61,"vazio")</f>
        <v>vazio</v>
      </c>
      <c r="G61" s="10"/>
      <c r="H61" s="10"/>
      <c r="I61" s="10"/>
      <c r="J61" s="10"/>
      <c r="K61" s="10"/>
      <c r="L61" s="10"/>
      <c r="M61" s="10"/>
    </row>
    <row r="62" spans="1:13">
      <c r="A62" s="5">
        <f>medidas_sup!A19</f>
        <v>0</v>
      </c>
      <c r="B62" s="5" t="str">
        <f>IF(medidas_a10!F19&gt;0,AVERAGE(medidas_a10!F19:'medidas_a10'!G19),"vazio")</f>
        <v>vazio</v>
      </c>
      <c r="C62" s="5" t="str">
        <f>IF(medidas_a10!F19&gt;0,medidas_a10!F19-medidas_a10!G19,"vazio")</f>
        <v>vazio</v>
      </c>
      <c r="D62" s="5" t="str">
        <f>IF(medidas_sup!F19&gt;0,AVERAGE(medidas_sup!F19:'medidas_sup'!G19),"vazio")</f>
        <v>vazio</v>
      </c>
      <c r="E62" s="5" t="str">
        <f>IF(medidas_sup!F19&gt;0,medidas_sup!F19-medidas_sup!G19,"vazio")</f>
        <v>vazio</v>
      </c>
      <c r="F62" s="5" t="str">
        <f>IF(medidas_sup!F19&gt;0,D62-B62,"vazio")</f>
        <v>vazio</v>
      </c>
      <c r="G62" s="10"/>
      <c r="H62" s="10"/>
      <c r="I62" s="10"/>
      <c r="J62" s="10"/>
      <c r="K62" s="10"/>
      <c r="L62" s="10"/>
      <c r="M62" s="10"/>
    </row>
    <row r="63" spans="1:13">
      <c r="A63" s="5">
        <f>medidas_sup!A20</f>
        <v>0</v>
      </c>
      <c r="B63" s="5" t="str">
        <f>IF(medidas_a10!F20&gt;0,AVERAGE(medidas_a10!F20:'medidas_a10'!G20),"vazio")</f>
        <v>vazio</v>
      </c>
      <c r="C63" s="5" t="str">
        <f>IF(medidas_a10!F20&gt;0,medidas_a10!F20-medidas_a10!G20,"vazio")</f>
        <v>vazio</v>
      </c>
      <c r="D63" s="5" t="str">
        <f>IF(medidas_sup!F20&gt;0,AVERAGE(medidas_sup!F20:'medidas_sup'!G20),"vazio")</f>
        <v>vazio</v>
      </c>
      <c r="E63" s="5" t="str">
        <f>IF(medidas_sup!F20&gt;0,medidas_sup!F20-medidas_sup!G20,"vazio")</f>
        <v>vazio</v>
      </c>
      <c r="F63" s="5" t="str">
        <f>IF(medidas_sup!F20&gt;0,D63-B63,"vazio")</f>
        <v>vazio</v>
      </c>
      <c r="G63" s="10"/>
      <c r="H63" s="10"/>
      <c r="I63" s="10"/>
      <c r="J63" s="10"/>
      <c r="K63" s="10"/>
      <c r="L63" s="10"/>
      <c r="M63" s="10"/>
    </row>
    <row r="64" spans="1:13">
      <c r="A64" s="5">
        <f>medidas_sup!A21</f>
        <v>0</v>
      </c>
      <c r="B64" s="5" t="str">
        <f>IF(medidas_a10!F21&gt;0,AVERAGE(medidas_a10!F21:'medidas_a10'!G21),"vazio")</f>
        <v>vazio</v>
      </c>
      <c r="C64" s="5" t="str">
        <f>IF(medidas_a10!F21&gt;0,medidas_a10!F21-medidas_a10!G21,"vazio")</f>
        <v>vazio</v>
      </c>
      <c r="D64" s="5" t="str">
        <f>IF(medidas_sup!F21&gt;0,AVERAGE(medidas_sup!F21:'medidas_sup'!G21),"vazio")</f>
        <v>vazio</v>
      </c>
      <c r="E64" s="5" t="str">
        <f>IF(medidas_sup!F21&gt;0,medidas_sup!F21-medidas_sup!G21,"vazio")</f>
        <v>vazio</v>
      </c>
      <c r="F64" s="5" t="str">
        <f>IF(medidas_sup!F21&gt;0,D64-B64,"vazio")</f>
        <v>vazio</v>
      </c>
      <c r="G64" s="10"/>
      <c r="H64" s="10"/>
      <c r="I64" s="10"/>
      <c r="J64" s="10"/>
      <c r="K64" s="10"/>
      <c r="L64" s="10"/>
      <c r="M64" s="10"/>
    </row>
    <row r="65" spans="1:13">
      <c r="A65" s="5">
        <f>medidas_sup!A22</f>
        <v>0</v>
      </c>
      <c r="B65" s="5" t="str">
        <f>IF(medidas_a10!F22&gt;0,AVERAGE(medidas_a10!F22:'medidas_a10'!G22),"vazio")</f>
        <v>vazio</v>
      </c>
      <c r="C65" s="5" t="str">
        <f>IF(medidas_a10!F22&gt;0,medidas_a10!F22-medidas_a10!G22,"vazio")</f>
        <v>vazio</v>
      </c>
      <c r="D65" s="5" t="str">
        <f>IF(medidas_sup!F22&gt;0,AVERAGE(medidas_sup!F22:'medidas_sup'!G22),"vazio")</f>
        <v>vazio</v>
      </c>
      <c r="E65" s="5" t="str">
        <f>IF(medidas_sup!F22&gt;0,medidas_sup!F22-medidas_sup!G22,"vazio")</f>
        <v>vazio</v>
      </c>
      <c r="F65" s="5" t="str">
        <f>IF(medidas_sup!F22&gt;0,D65-B65,"vazio")</f>
        <v>vazio</v>
      </c>
      <c r="G65" s="10"/>
      <c r="H65" s="10"/>
      <c r="I65" s="10"/>
      <c r="J65" s="10"/>
      <c r="K65" s="10"/>
      <c r="L65" s="10"/>
      <c r="M65" s="10"/>
    </row>
    <row r="66" spans="1:13">
      <c r="A66" s="5">
        <f>medidas_sup!A23</f>
        <v>0</v>
      </c>
      <c r="B66" s="5" t="str">
        <f>IF(medidas_a10!F23&gt;0,AVERAGE(medidas_a10!F23:'medidas_a10'!G23),"vazio")</f>
        <v>vazio</v>
      </c>
      <c r="C66" s="5" t="str">
        <f>IF(medidas_a10!F23&gt;0,medidas_a10!F23-medidas_a10!G23,"vazio")</f>
        <v>vazio</v>
      </c>
      <c r="D66" s="5" t="str">
        <f>IF(medidas_sup!F23&gt;0,AVERAGE(medidas_sup!F23:'medidas_sup'!G23),"vazio")</f>
        <v>vazio</v>
      </c>
      <c r="E66" s="5" t="str">
        <f>IF(medidas_sup!F23&gt;0,medidas_sup!F23-medidas_sup!G23,"vazio")</f>
        <v>vazio</v>
      </c>
      <c r="F66" s="5" t="str">
        <f>IF(medidas_sup!F23&gt;0,D66-B66,"vazio")</f>
        <v>vazio</v>
      </c>
      <c r="G66" s="10"/>
      <c r="H66" s="10"/>
      <c r="I66" s="10"/>
      <c r="J66" s="10"/>
      <c r="K66" s="10"/>
      <c r="L66" s="10"/>
      <c r="M66" s="10"/>
    </row>
    <row r="67" spans="1:13">
      <c r="A67" s="5">
        <f>medidas_sup!A24</f>
        <v>0</v>
      </c>
      <c r="B67" s="5" t="str">
        <f>IF(medidas_a10!F24&gt;0,AVERAGE(medidas_a10!F24:'medidas_a10'!G24),"vazio")</f>
        <v>vazio</v>
      </c>
      <c r="C67" s="5" t="str">
        <f>IF(medidas_a10!F24&gt;0,medidas_a10!F24-medidas_a10!G24,"vazio")</f>
        <v>vazio</v>
      </c>
      <c r="D67" s="5" t="str">
        <f>IF(medidas_sup!F24&gt;0,AVERAGE(medidas_sup!F24:'medidas_sup'!G24),"vazio")</f>
        <v>vazio</v>
      </c>
      <c r="E67" s="5" t="str">
        <f>IF(medidas_sup!F24&gt;0,medidas_sup!F24-medidas_sup!G24,"vazio")</f>
        <v>vazio</v>
      </c>
      <c r="F67" s="5" t="str">
        <f>IF(medidas_sup!F24&gt;0,D67-B67,"vazio")</f>
        <v>vazio</v>
      </c>
      <c r="G67" s="10"/>
      <c r="H67" s="10"/>
      <c r="I67" s="10"/>
      <c r="J67" s="10"/>
      <c r="K67" s="10"/>
      <c r="L67" s="10"/>
      <c r="M67" s="10"/>
    </row>
    <row r="68" spans="1:13">
      <c r="A68" s="5">
        <f>medidas_sup!A25</f>
        <v>0</v>
      </c>
      <c r="B68" s="5" t="str">
        <f>IF(medidas_a10!F25&gt;0,AVERAGE(medidas_a10!F25:'medidas_a10'!G25),"vazio")</f>
        <v>vazio</v>
      </c>
      <c r="C68" s="5" t="str">
        <f>IF(medidas_a10!F25&gt;0,medidas_a10!F25-medidas_a10!G25,"vazio")</f>
        <v>vazio</v>
      </c>
      <c r="D68" s="5" t="str">
        <f>IF(medidas_sup!F25&gt;0,AVERAGE(medidas_sup!F25:'medidas_sup'!G25),"vazio")</f>
        <v>vazio</v>
      </c>
      <c r="E68" s="5" t="str">
        <f>IF(medidas_sup!F25&gt;0,medidas_sup!F25-medidas_sup!G25,"vazio")</f>
        <v>vazio</v>
      </c>
      <c r="F68" s="5" t="str">
        <f>IF(medidas_sup!F25&gt;0,D68-B68,"vazio")</f>
        <v>vazio</v>
      </c>
      <c r="G68" s="10"/>
      <c r="H68" s="10"/>
      <c r="I68" s="10"/>
      <c r="J68" s="10"/>
      <c r="K68" s="10"/>
      <c r="L68" s="10"/>
      <c r="M68" s="10"/>
    </row>
    <row r="69" spans="1:13">
      <c r="A69" s="5">
        <f>medidas_sup!A26</f>
        <v>0</v>
      </c>
      <c r="B69" s="5" t="str">
        <f>IF(medidas_a10!F26&gt;0,AVERAGE(medidas_a10!F26:'medidas_a10'!G26),"vazio")</f>
        <v>vazio</v>
      </c>
      <c r="C69" s="5" t="str">
        <f>IF(medidas_a10!F26&gt;0,medidas_a10!F26-medidas_a10!G26,"vazio")</f>
        <v>vazio</v>
      </c>
      <c r="D69" s="5" t="str">
        <f>IF(medidas_sup!F26&gt;0,AVERAGE(medidas_sup!F26:'medidas_sup'!G26),"vazio")</f>
        <v>vazio</v>
      </c>
      <c r="E69" s="5" t="str">
        <f>IF(medidas_sup!F26&gt;0,medidas_sup!F26-medidas_sup!G26,"vazio")</f>
        <v>vazio</v>
      </c>
      <c r="F69" s="5" t="str">
        <f>IF(medidas_sup!F26&gt;0,D69-B69,"vazio")</f>
        <v>vazio</v>
      </c>
      <c r="G69" s="10"/>
      <c r="H69" s="10"/>
      <c r="I69" s="10"/>
      <c r="J69" s="10"/>
      <c r="K69" s="10"/>
      <c r="L69" s="10"/>
      <c r="M69" s="10"/>
    </row>
    <row r="70" spans="1:13">
      <c r="A70" s="113" t="s">
        <v>25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</row>
    <row r="71" spans="1:13" ht="14.25">
      <c r="A71" s="15" t="s">
        <v>30</v>
      </c>
      <c r="B71" s="16" t="s">
        <v>53</v>
      </c>
      <c r="C71" s="91" t="s">
        <v>54</v>
      </c>
      <c r="D71" s="91" t="s">
        <v>55</v>
      </c>
      <c r="E71" s="91" t="s">
        <v>32</v>
      </c>
      <c r="F71" s="16" t="s">
        <v>56</v>
      </c>
      <c r="G71" s="17" t="s">
        <v>33</v>
      </c>
      <c r="H71" s="111" t="s">
        <v>34</v>
      </c>
      <c r="I71" s="111"/>
      <c r="J71" s="111"/>
      <c r="K71" s="111"/>
      <c r="L71" s="91" t="s">
        <v>2</v>
      </c>
      <c r="M71" s="91" t="s">
        <v>3</v>
      </c>
    </row>
    <row r="72" spans="1:13">
      <c r="A72" s="5" t="str">
        <f>medidas_sup!A7</f>
        <v>gtreffg</v>
      </c>
      <c r="B72" s="5" t="str">
        <f>IF(medidas_a10!H7&gt;0,AVERAGE(medidas_a10!H7:'medidas_a10'!I7),"vazio")</f>
        <v>vazio</v>
      </c>
      <c r="C72" s="5" t="str">
        <f>IF(medidas_a10!H7&gt;0,medidas_a10!H7-medidas_a10!I7,"vazio")</f>
        <v>vazio</v>
      </c>
      <c r="D72" s="5" t="str">
        <f>IF(medidas_sup!H7&gt;0,AVERAGE(medidas_sup!H7:'medidas_sup'!I7),"vazio")</f>
        <v>vazio</v>
      </c>
      <c r="E72" s="5" t="str">
        <f>IF(medidas_sup!H7&gt;0,medidas_sup!H7-medidas_sup!I7,"vazio")</f>
        <v>vazio</v>
      </c>
      <c r="F72" s="5" t="str">
        <f>IF(medidas_sup!H7&gt;0,D72-B72,"vazio")</f>
        <v>vazio</v>
      </c>
      <c r="G72" s="8" t="e">
        <f>AVERAGE(F72:F91)</f>
        <v>#DIV/0!</v>
      </c>
      <c r="H72" s="114" t="s">
        <v>2</v>
      </c>
      <c r="I72" s="114"/>
      <c r="J72" s="114" t="s">
        <v>3</v>
      </c>
      <c r="K72" s="114"/>
      <c r="L72" s="7" t="e">
        <f>(IF(F72&gt;I74,"0",IF(F72&gt;=H74,"1","0"))+IF(F73&gt;I74,"0",IF(F73&gt;=H74,"1","0"))+IF(F74&gt;I74,"0",IF(F74&gt;=H74,"1","0"))+IF(F75&gt;I74,"0",IF(F75&gt;=H74,"1","0"))+IF(F76&gt;I74,"0",IF(F76&gt;=H74,"1","0"))+IF(F77&gt;I74,"0",IF(F77&gt;=H74,"1","0"))+IF(F78&gt;I74,"0",IF(F78&gt;=H74,"1","0"))+IF(F79&gt;I74,"0",IF(F79&gt;=H74,"1","0"))+IF(F80&gt;I74,"0",IF(F80&gt;=H74,"1","0"))+IF(F81&gt;I74,"0",IF(F81&gt;=H74,"1","0"))+IF(F82&gt;I74,"0",IF(F82&gt;=H74,"1","0"))+IF(F83&gt;I74,"0",IF(F83&gt;=H74,"1","0"))+IF(F84&gt;I74,"0",IF(F84&gt;=H74,"1","0"))+IF(F85&gt;I74,"0",IF(F85&gt;=H74,"1","0"))+IF(F86&gt;I74,"0",IF(F86&gt;=H74,"1","0"))+IF(F87&gt;I74,"0",IF(F87&gt;=H74,"1","0"))+IF(F88&gt;I74,"0",IF(F88&gt;=H74,"1","0"))+IF(F89&gt;I74,"0",IF(F89&gt;=H74,"1","0"))+IF(F90&gt;I74,"0",IF(F90&gt;=H74,"1","0"))+IF(F91&gt;I74,"0",IF(F91&gt;=H74,"1","0")))/(COUNTIF(medidas_sup!H7:H26,"&gt;0"))</f>
        <v>#DIV/0!</v>
      </c>
      <c r="M72" s="6" t="e">
        <f ca="1">(IF(F72&gt;K74,"0",IF(F72&gt;=J74,"1","0"))+IF(F73&gt;K74,"0",IF(F73&gt;=J74,"1","0"))+IF(F74&gt;K74,"0",IF(F74&gt;=J74,"1","0"))+IF(F75&gt;K74,"0",IF(F75&gt;=J74,"1","0"))+IF(F76&gt;K74,"0",IF(F76&gt;=J74,"1","0"))+IF(F77&gt;K74,"0",IF(F77&gt;=J74,"1","0"))+IF(F78&gt;K74,"0",IF(F78&gt;=J74,"1","0"))+IF(F79&gt;K74,"0",IF(F79&gt;=J74,"1","0"))+IF(F80&gt;K74,"0",IF(F80&gt;=J74,"1","0"))+IF(F81&gt;K74,"0",IF(F81&gt;=J74,"1","0"))+IF(F82&gt;K74,"0",IF(F82&gt;=J74,"1","0"))+IF(F83&gt;K74,"0",IF(F83&gt;=J74,"1","0"))+IF(F84&gt;K74,"0",IF(F84&gt;=J74,"1","0"))+IF(F85&gt;K74,"0",IF(F85&gt;=J74,"1","0"))+IF(F86&gt;K74,"0",IF(F86&gt;=J74,"1","0"))+IF(F87&gt;K74,"0",IF(F87&gt;=J74,"1","0"))+IF(F88&gt;K74,"0",IF(F88&gt;=J74,"1","0"))+IF(F89&gt;K74,"0",IF(F89&gt;=J74,"1","0"))+IF(F90&gt;K74,"0",IF(F90&gt;=J74,"1","0"))+IF(F91&gt;K74,"0",IF(F91&gt;=J74,"1","0")))/(COUNTIF(medidas_sup!H7:H26,"&gt;0"))</f>
        <v>#DIV/0!</v>
      </c>
    </row>
    <row r="73" spans="1:13">
      <c r="A73" s="5">
        <f>medidas_sup!A8</f>
        <v>0</v>
      </c>
      <c r="B73" s="5" t="str">
        <f>IF(medidas_a10!H8&gt;0,AVERAGE(medidas_a10!H8:'medidas_a10'!I8),"vazio")</f>
        <v>vazio</v>
      </c>
      <c r="C73" s="5" t="str">
        <f>IF(medidas_a10!H8&gt;0,medidas_a10!H8-medidas_a10!I8,"vazio")</f>
        <v>vazio</v>
      </c>
      <c r="D73" s="5" t="str">
        <f>IF(medidas_sup!H8&gt;0,AVERAGE(medidas_sup!H8:'medidas_sup'!I8),"vazio")</f>
        <v>vazio</v>
      </c>
      <c r="E73" s="5" t="str">
        <f>IF(medidas_sup!H8&gt;0,medidas_sup!H8-medidas_sup!I8,"vazio")</f>
        <v>vazio</v>
      </c>
      <c r="F73" s="5" t="str">
        <f>IF(medidas_sup!H8&gt;0,D73-B73,"vazio")</f>
        <v>vazio</v>
      </c>
      <c r="G73" s="11" t="s">
        <v>35</v>
      </c>
      <c r="H73" s="92" t="s">
        <v>36</v>
      </c>
      <c r="I73" s="92" t="s">
        <v>37</v>
      </c>
      <c r="J73" s="92" t="s">
        <v>36</v>
      </c>
      <c r="K73" s="92" t="s">
        <v>37</v>
      </c>
      <c r="L73" s="10"/>
      <c r="M73" s="10"/>
    </row>
    <row r="74" spans="1:13">
      <c r="A74" s="5">
        <f>medidas_sup!A9</f>
        <v>0</v>
      </c>
      <c r="B74" s="5" t="str">
        <f>IF(medidas_a10!H9&gt;0,AVERAGE(medidas_a10!H9:'medidas_a10'!I9),"vazio")</f>
        <v>vazio</v>
      </c>
      <c r="C74" s="5" t="str">
        <f>IF(medidas_a10!H9&gt;0,medidas_a10!H9-medidas_a10!I9,"vazio")</f>
        <v>vazio</v>
      </c>
      <c r="D74" s="5" t="str">
        <f>IF(medidas_sup!H9&gt;0,AVERAGE(medidas_sup!H9:'medidas_sup'!I9),"vazio")</f>
        <v>vazio</v>
      </c>
      <c r="E74" s="5" t="str">
        <f>IF(medidas_sup!H9&gt;0,medidas_sup!H9-medidas_sup!I9,"vazio")</f>
        <v>vazio</v>
      </c>
      <c r="F74" s="5" t="str">
        <f>IF(medidas_sup!H9&gt;0,D74-B74,"vazio")</f>
        <v>vazio</v>
      </c>
      <c r="G74" s="9" t="e">
        <f>STDEV(F72:F91)</f>
        <v>#DIV/0!</v>
      </c>
      <c r="H74" s="7" t="e">
        <f>G72-(2*G74)</f>
        <v>#DIV/0!</v>
      </c>
      <c r="I74" s="7" t="e">
        <f>G72+(2*G74)</f>
        <v>#DIV/0!</v>
      </c>
      <c r="J74" s="18" t="e">
        <f ca="1">G72-TINV(0.05,COUNTIF(medidas_sup!H7:H26,"&gt;0")-1)*G76</f>
        <v>#DIV/0!</v>
      </c>
      <c r="K74" s="18" t="e">
        <f ca="1">G72+TINV(0.05,COUNTIF(medidas_sup!H7:H26,"&gt;0")-1)*G76</f>
        <v>#DIV/0!</v>
      </c>
      <c r="L74" s="10"/>
      <c r="M74" s="10"/>
    </row>
    <row r="75" spans="1:13">
      <c r="A75" s="5">
        <f>medidas_sup!A10</f>
        <v>0</v>
      </c>
      <c r="B75" s="5" t="str">
        <f>IF(medidas_a10!H10&gt;0,AVERAGE(medidas_a10!H10:'medidas_a10'!I10),"vazio")</f>
        <v>vazio</v>
      </c>
      <c r="C75" s="5" t="str">
        <f>IF(medidas_a10!H10&gt;0,medidas_a10!H10-medidas_a10!I10,"vazio")</f>
        <v>vazio</v>
      </c>
      <c r="D75" s="5" t="str">
        <f>IF(medidas_sup!H10&gt;0,AVERAGE(medidas_sup!H10:'medidas_sup'!I10),"vazio")</f>
        <v>vazio</v>
      </c>
      <c r="E75" s="5" t="str">
        <f>IF(medidas_sup!H10&gt;0,medidas_sup!H10-medidas_sup!I10,"vazio")</f>
        <v>vazio</v>
      </c>
      <c r="F75" s="5" t="str">
        <f>IF(medidas_sup!H10&gt;0,D75-B75,"vazio")</f>
        <v>vazio</v>
      </c>
      <c r="G75" s="12" t="s">
        <v>38</v>
      </c>
      <c r="H75" s="10"/>
      <c r="I75" s="10"/>
      <c r="J75" s="10"/>
      <c r="K75" s="10"/>
      <c r="L75" s="10"/>
      <c r="M75" s="10"/>
    </row>
    <row r="76" spans="1:13">
      <c r="A76" s="5">
        <f>medidas_sup!A11</f>
        <v>0</v>
      </c>
      <c r="B76" s="5" t="str">
        <f>IF(medidas_a10!H11&gt;0,AVERAGE(medidas_a10!H11:'medidas_a10'!I11),"vazio")</f>
        <v>vazio</v>
      </c>
      <c r="C76" s="5" t="str">
        <f>IF(medidas_a10!H11&gt;0,medidas_a10!H11-medidas_a10!I11,"vazio")</f>
        <v>vazio</v>
      </c>
      <c r="D76" s="5" t="str">
        <f>IF(medidas_sup!H11&gt;0,AVERAGE(medidas_sup!H11:'medidas_sup'!I11),"vazio")</f>
        <v>vazio</v>
      </c>
      <c r="E76" s="5" t="str">
        <f>IF(medidas_sup!H11&gt;0,medidas_sup!H11-medidas_sup!I11,"vazio")</f>
        <v>vazio</v>
      </c>
      <c r="F76" s="5" t="str">
        <f>IF(medidas_sup!H11&gt;0,D76-B76,"vazio")</f>
        <v>vazio</v>
      </c>
      <c r="G76" s="9" t="e">
        <f ca="1">G74/SQRT(COUNTIF(medidas_sup!H7:'medidas_sup'!H26,"&gt;0")-1)</f>
        <v>#DIV/0!</v>
      </c>
      <c r="H76" s="10"/>
      <c r="I76" s="10"/>
      <c r="J76" s="10"/>
      <c r="K76" s="10"/>
      <c r="L76" s="10"/>
      <c r="M76" s="10"/>
    </row>
    <row r="77" spans="1:13">
      <c r="A77" s="5">
        <f>medidas_sup!A12</f>
        <v>0</v>
      </c>
      <c r="B77" s="5" t="str">
        <f>IF(medidas_a10!H12&gt;0,AVERAGE(medidas_a10!H12:'medidas_a10'!I12),"vazio")</f>
        <v>vazio</v>
      </c>
      <c r="C77" s="5" t="str">
        <f>IF(medidas_a10!H12&gt;0,medidas_a10!H12-medidas_a10!I12,"vazio")</f>
        <v>vazio</v>
      </c>
      <c r="D77" s="5" t="str">
        <f>IF(medidas_sup!H12&gt;0,AVERAGE(medidas_sup!H12:'medidas_sup'!I12),"vazio")</f>
        <v>vazio</v>
      </c>
      <c r="E77" s="5" t="str">
        <f>IF(medidas_sup!H12&gt;0,medidas_sup!H12-medidas_sup!I12,"vazio")</f>
        <v>vazio</v>
      </c>
      <c r="F77" s="5" t="str">
        <f>IF(medidas_sup!H12&gt;0,D77-B77,"vazio")</f>
        <v>vazio</v>
      </c>
      <c r="G77" s="10"/>
      <c r="H77" s="10"/>
      <c r="I77" s="10"/>
      <c r="J77" s="10"/>
      <c r="K77" s="10"/>
      <c r="L77" s="10"/>
      <c r="M77" s="10"/>
    </row>
    <row r="78" spans="1:13">
      <c r="A78" s="5">
        <f>medidas_sup!A13</f>
        <v>0</v>
      </c>
      <c r="B78" s="5" t="str">
        <f>IF(medidas_a10!H13&gt;0,AVERAGE(medidas_a10!H13:'medidas_a10'!I13),"vazio")</f>
        <v>vazio</v>
      </c>
      <c r="C78" s="5" t="str">
        <f>IF(medidas_a10!H13&gt;0,medidas_a10!H13-medidas_a10!I13,"vazio")</f>
        <v>vazio</v>
      </c>
      <c r="D78" s="5" t="str">
        <f>IF(medidas_sup!H13&gt;0,AVERAGE(medidas_sup!H13:'medidas_sup'!I13),"vazio")</f>
        <v>vazio</v>
      </c>
      <c r="E78" s="5" t="str">
        <f>IF(medidas_sup!H13&gt;0,medidas_sup!H13-medidas_sup!I13,"vazio")</f>
        <v>vazio</v>
      </c>
      <c r="F78" s="5" t="str">
        <f>IF(medidas_sup!H13&gt;0,D78-B78,"vazio")</f>
        <v>vazio</v>
      </c>
      <c r="G78" s="10"/>
      <c r="H78" s="10"/>
      <c r="I78" s="10"/>
      <c r="J78" s="10"/>
      <c r="K78" s="10"/>
      <c r="L78" s="10"/>
      <c r="M78" s="10"/>
    </row>
    <row r="79" spans="1:13">
      <c r="A79" s="5">
        <f>medidas_sup!A14</f>
        <v>0</v>
      </c>
      <c r="B79" s="5" t="str">
        <f>IF(medidas_a10!H14&gt;0,AVERAGE(medidas_a10!H14:'medidas_a10'!I14),"vazio")</f>
        <v>vazio</v>
      </c>
      <c r="C79" s="5" t="str">
        <f>IF(medidas_a10!H14&gt;0,medidas_a10!H14-medidas_a10!I14,"vazio")</f>
        <v>vazio</v>
      </c>
      <c r="D79" s="5" t="str">
        <f>IF(medidas_sup!H14&gt;0,AVERAGE(medidas_sup!H14:'medidas_sup'!I14),"vazio")</f>
        <v>vazio</v>
      </c>
      <c r="E79" s="5" t="str">
        <f>IF(medidas_sup!H14&gt;0,medidas_sup!H14-medidas_sup!I14,"vazio")</f>
        <v>vazio</v>
      </c>
      <c r="F79" s="5" t="str">
        <f>IF(medidas_sup!H14&gt;0,D79-B79,"vazio")</f>
        <v>vazio</v>
      </c>
      <c r="G79" s="10"/>
      <c r="H79" s="10"/>
      <c r="I79" s="10"/>
      <c r="J79" s="10"/>
      <c r="K79" s="10"/>
      <c r="L79" s="10"/>
      <c r="M79" s="10"/>
    </row>
    <row r="80" spans="1:13">
      <c r="A80" s="5">
        <f>medidas_sup!A15</f>
        <v>0</v>
      </c>
      <c r="B80" s="5" t="str">
        <f>IF(medidas_a10!H15&gt;0,AVERAGE(medidas_a10!H15:'medidas_a10'!I15),"vazio")</f>
        <v>vazio</v>
      </c>
      <c r="C80" s="5" t="str">
        <f>IF(medidas_a10!H15&gt;0,medidas_a10!H15-medidas_a10!I15,"vazio")</f>
        <v>vazio</v>
      </c>
      <c r="D80" s="5" t="str">
        <f>IF(medidas_sup!H15&gt;0,AVERAGE(medidas_sup!H15:'medidas_sup'!I15),"vazio")</f>
        <v>vazio</v>
      </c>
      <c r="E80" s="5" t="str">
        <f>IF(medidas_sup!H15&gt;0,medidas_sup!H15-medidas_sup!I15,"vazio")</f>
        <v>vazio</v>
      </c>
      <c r="F80" s="5" t="str">
        <f>IF(medidas_sup!H15&gt;0,D80-B80,"vazio")</f>
        <v>vazio</v>
      </c>
      <c r="G80" s="10"/>
      <c r="H80" s="10"/>
      <c r="I80" s="10"/>
      <c r="J80" s="10"/>
      <c r="K80" s="10"/>
      <c r="L80" s="10"/>
      <c r="M80" s="10"/>
    </row>
    <row r="81" spans="1:13">
      <c r="A81" s="5">
        <f>medidas_sup!A16</f>
        <v>0</v>
      </c>
      <c r="B81" s="5" t="str">
        <f>IF(medidas_a10!H16&gt;0,AVERAGE(medidas_a10!H16:'medidas_a10'!I16),"vazio")</f>
        <v>vazio</v>
      </c>
      <c r="C81" s="5" t="str">
        <f>IF(medidas_a10!H16&gt;0,medidas_a10!H16-medidas_a10!I16,"vazio")</f>
        <v>vazio</v>
      </c>
      <c r="D81" s="5" t="str">
        <f>IF(medidas_sup!H16&gt;0,AVERAGE(medidas_sup!H16:'medidas_sup'!I16),"vazio")</f>
        <v>vazio</v>
      </c>
      <c r="E81" s="5" t="str">
        <f>IF(medidas_sup!H16&gt;0,medidas_sup!H16-medidas_sup!I16,"vazio")</f>
        <v>vazio</v>
      </c>
      <c r="F81" s="5" t="str">
        <f>IF(medidas_sup!H16&gt;0,D81-B81,"vazio")</f>
        <v>vazio</v>
      </c>
      <c r="G81" s="10"/>
      <c r="H81" s="10"/>
      <c r="I81" s="10"/>
      <c r="J81" s="10"/>
      <c r="K81" s="10"/>
      <c r="L81" s="10"/>
      <c r="M81" s="10"/>
    </row>
    <row r="82" spans="1:13">
      <c r="A82" s="5">
        <f>medidas_sup!A17</f>
        <v>0</v>
      </c>
      <c r="B82" s="5" t="str">
        <f>IF(medidas_a10!H17&gt;0,AVERAGE(medidas_a10!H17:'medidas_a10'!I17),"vazio")</f>
        <v>vazio</v>
      </c>
      <c r="C82" s="5" t="str">
        <f>IF(medidas_a10!H17&gt;0,medidas_a10!H17-medidas_a10!I17,"vazio")</f>
        <v>vazio</v>
      </c>
      <c r="D82" s="5" t="str">
        <f>IF(medidas_sup!H17&gt;0,AVERAGE(medidas_sup!H17:'medidas_sup'!I17),"vazio")</f>
        <v>vazio</v>
      </c>
      <c r="E82" s="5" t="str">
        <f>IF(medidas_sup!H17&gt;0,medidas_sup!H17-medidas_sup!I17,"vazio")</f>
        <v>vazio</v>
      </c>
      <c r="F82" s="5" t="str">
        <f>IF(medidas_sup!H17&gt;0,D82-B82,"vazio")</f>
        <v>vazio</v>
      </c>
      <c r="G82" s="10"/>
      <c r="H82" s="10"/>
      <c r="I82" s="10"/>
      <c r="J82" s="10"/>
      <c r="K82" s="10"/>
      <c r="L82" s="10"/>
      <c r="M82" s="10"/>
    </row>
    <row r="83" spans="1:13">
      <c r="A83" s="5">
        <f>medidas_sup!A18</f>
        <v>0</v>
      </c>
      <c r="B83" s="5" t="str">
        <f>IF(medidas_a10!H18&gt;0,AVERAGE(medidas_a10!H18:'medidas_a10'!I18),"vazio")</f>
        <v>vazio</v>
      </c>
      <c r="C83" s="5" t="str">
        <f>IF(medidas_a10!H18&gt;0,medidas_a10!H18-medidas_a10!I18,"vazio")</f>
        <v>vazio</v>
      </c>
      <c r="D83" s="5" t="str">
        <f>IF(medidas_sup!H18&gt;0,AVERAGE(medidas_sup!H18:'medidas_sup'!I18),"vazio")</f>
        <v>vazio</v>
      </c>
      <c r="E83" s="5" t="str">
        <f>IF(medidas_sup!H18&gt;0,medidas_sup!H18-medidas_sup!I18,"vazio")</f>
        <v>vazio</v>
      </c>
      <c r="F83" s="5" t="str">
        <f>IF(medidas_sup!H18&gt;0,D83-B83,"vazio")</f>
        <v>vazio</v>
      </c>
      <c r="G83" s="10"/>
      <c r="H83" s="10"/>
      <c r="I83" s="10"/>
      <c r="J83" s="10"/>
      <c r="K83" s="10"/>
      <c r="L83" s="10"/>
      <c r="M83" s="10"/>
    </row>
    <row r="84" spans="1:13">
      <c r="A84" s="5">
        <f>medidas_sup!A19</f>
        <v>0</v>
      </c>
      <c r="B84" s="5" t="str">
        <f>IF(medidas_a10!H19&gt;0,AVERAGE(medidas_a10!H19:'medidas_a10'!I19),"vazio")</f>
        <v>vazio</v>
      </c>
      <c r="C84" s="5" t="str">
        <f>IF(medidas_a10!H19&gt;0,medidas_a10!H19-medidas_a10!I19,"vazio")</f>
        <v>vazio</v>
      </c>
      <c r="D84" s="5" t="str">
        <f>IF(medidas_sup!H19&gt;0,AVERAGE(medidas_sup!H19:'medidas_sup'!I19),"vazio")</f>
        <v>vazio</v>
      </c>
      <c r="E84" s="5" t="str">
        <f>IF(medidas_sup!H19&gt;0,medidas_sup!H19-medidas_sup!I19,"vazio")</f>
        <v>vazio</v>
      </c>
      <c r="F84" s="5" t="str">
        <f>IF(medidas_sup!H19&gt;0,D84-B84,"vazio")</f>
        <v>vazio</v>
      </c>
      <c r="G84" s="10"/>
      <c r="H84" s="10"/>
      <c r="I84" s="10"/>
      <c r="J84" s="10"/>
      <c r="K84" s="10"/>
      <c r="L84" s="10"/>
      <c r="M84" s="10"/>
    </row>
    <row r="85" spans="1:13">
      <c r="A85" s="5">
        <f>medidas_sup!A20</f>
        <v>0</v>
      </c>
      <c r="B85" s="5" t="str">
        <f>IF(medidas_a10!H20&gt;0,AVERAGE(medidas_a10!H20:'medidas_a10'!I20),"vazio")</f>
        <v>vazio</v>
      </c>
      <c r="C85" s="5" t="str">
        <f>IF(medidas_a10!H20&gt;0,medidas_a10!H20-medidas_a10!I20,"vazio")</f>
        <v>vazio</v>
      </c>
      <c r="D85" s="5" t="str">
        <f>IF(medidas_sup!H20&gt;0,AVERAGE(medidas_sup!H20:'medidas_sup'!I20),"vazio")</f>
        <v>vazio</v>
      </c>
      <c r="E85" s="5" t="str">
        <f>IF(medidas_sup!H20&gt;0,medidas_sup!H20-medidas_sup!I20,"vazio")</f>
        <v>vazio</v>
      </c>
      <c r="F85" s="5" t="str">
        <f>IF(medidas_sup!H20&gt;0,D85-B85,"vazio")</f>
        <v>vazio</v>
      </c>
      <c r="G85" s="10"/>
      <c r="H85" s="10"/>
      <c r="I85" s="10"/>
      <c r="J85" s="10"/>
      <c r="K85" s="10"/>
      <c r="L85" s="10"/>
      <c r="M85" s="10"/>
    </row>
    <row r="86" spans="1:13">
      <c r="A86" s="5">
        <f>medidas_sup!A21</f>
        <v>0</v>
      </c>
      <c r="B86" s="5" t="str">
        <f>IF(medidas_a10!H21&gt;0,AVERAGE(medidas_a10!H21:'medidas_a10'!I21),"vazio")</f>
        <v>vazio</v>
      </c>
      <c r="C86" s="5" t="str">
        <f>IF(medidas_a10!H21&gt;0,medidas_a10!H21-medidas_a10!I21,"vazio")</f>
        <v>vazio</v>
      </c>
      <c r="D86" s="5" t="str">
        <f>IF(medidas_sup!H21&gt;0,AVERAGE(medidas_sup!H21:'medidas_sup'!I21),"vazio")</f>
        <v>vazio</v>
      </c>
      <c r="E86" s="5" t="str">
        <f>IF(medidas_sup!H21&gt;0,medidas_sup!H21-medidas_sup!I21,"vazio")</f>
        <v>vazio</v>
      </c>
      <c r="F86" s="5" t="str">
        <f>IF(medidas_sup!H21&gt;0,D86-B86,"vazio")</f>
        <v>vazio</v>
      </c>
      <c r="G86" s="10"/>
      <c r="H86" s="10"/>
      <c r="I86" s="10"/>
      <c r="J86" s="10"/>
      <c r="K86" s="10"/>
      <c r="L86" s="10"/>
      <c r="M86" s="10"/>
    </row>
    <row r="87" spans="1:13">
      <c r="A87" s="5">
        <f>medidas_sup!A22</f>
        <v>0</v>
      </c>
      <c r="B87" s="5" t="str">
        <f>IF(medidas_a10!H22&gt;0,AVERAGE(medidas_a10!H22:'medidas_a10'!I22),"vazio")</f>
        <v>vazio</v>
      </c>
      <c r="C87" s="5" t="str">
        <f>IF(medidas_a10!H22&gt;0,medidas_a10!H22-medidas_a10!I22,"vazio")</f>
        <v>vazio</v>
      </c>
      <c r="D87" s="5" t="str">
        <f>IF(medidas_sup!H22&gt;0,AVERAGE(medidas_sup!H22:'medidas_sup'!I22),"vazio")</f>
        <v>vazio</v>
      </c>
      <c r="E87" s="5" t="str">
        <f>IF(medidas_sup!H22&gt;0,medidas_sup!H22-medidas_sup!I22,"vazio")</f>
        <v>vazio</v>
      </c>
      <c r="F87" s="5" t="str">
        <f>IF(medidas_sup!H22&gt;0,D87-B87,"vazio")</f>
        <v>vazio</v>
      </c>
      <c r="G87" s="10"/>
      <c r="H87" s="10"/>
      <c r="I87" s="10"/>
      <c r="J87" s="10"/>
      <c r="K87" s="10"/>
      <c r="L87" s="10"/>
      <c r="M87" s="10"/>
    </row>
    <row r="88" spans="1:13">
      <c r="A88" s="5">
        <f>medidas_sup!A23</f>
        <v>0</v>
      </c>
      <c r="B88" s="5" t="str">
        <f>IF(medidas_a10!H23&gt;0,AVERAGE(medidas_a10!H23:'medidas_a10'!I23),"vazio")</f>
        <v>vazio</v>
      </c>
      <c r="C88" s="5" t="str">
        <f>IF(medidas_a10!H23&gt;0,medidas_a10!H23-medidas_a10!I23,"vazio")</f>
        <v>vazio</v>
      </c>
      <c r="D88" s="5" t="str">
        <f>IF(medidas_sup!H23&gt;0,AVERAGE(medidas_sup!H23:'medidas_sup'!I23),"vazio")</f>
        <v>vazio</v>
      </c>
      <c r="E88" s="5" t="str">
        <f>IF(medidas_sup!H23&gt;0,medidas_sup!H23-medidas_sup!I23,"vazio")</f>
        <v>vazio</v>
      </c>
      <c r="F88" s="5" t="str">
        <f>IF(medidas_sup!H23&gt;0,D88-B88,"vazio")</f>
        <v>vazio</v>
      </c>
      <c r="G88" s="10"/>
      <c r="H88" s="10"/>
      <c r="I88" s="10"/>
      <c r="J88" s="10"/>
      <c r="K88" s="10"/>
      <c r="L88" s="10"/>
      <c r="M88" s="10"/>
    </row>
    <row r="89" spans="1:13">
      <c r="A89" s="5">
        <f>medidas_sup!A24</f>
        <v>0</v>
      </c>
      <c r="B89" s="5" t="str">
        <f>IF(medidas_a10!H24&gt;0,AVERAGE(medidas_a10!H24:'medidas_a10'!I24),"vazio")</f>
        <v>vazio</v>
      </c>
      <c r="C89" s="5" t="str">
        <f>IF(medidas_a10!H24&gt;0,medidas_a10!H24-medidas_a10!I24,"vazio")</f>
        <v>vazio</v>
      </c>
      <c r="D89" s="5" t="str">
        <f>IF(medidas_sup!H24&gt;0,AVERAGE(medidas_sup!H24:'medidas_sup'!I24),"vazio")</f>
        <v>vazio</v>
      </c>
      <c r="E89" s="5" t="str">
        <f>IF(medidas_sup!H24&gt;0,medidas_sup!H24-medidas_sup!I24,"vazio")</f>
        <v>vazio</v>
      </c>
      <c r="F89" s="5" t="str">
        <f>IF(medidas_sup!H24&gt;0,D89-B89,"vazio")</f>
        <v>vazio</v>
      </c>
      <c r="G89" s="10"/>
      <c r="H89" s="10"/>
      <c r="I89" s="10"/>
      <c r="J89" s="10"/>
      <c r="K89" s="10"/>
      <c r="L89" s="10"/>
      <c r="M89" s="10"/>
    </row>
    <row r="90" spans="1:13">
      <c r="A90" s="5">
        <f>medidas_sup!A25</f>
        <v>0</v>
      </c>
      <c r="B90" s="5" t="str">
        <f>IF(medidas_a10!H25&gt;0,AVERAGE(medidas_a10!H25:'medidas_a10'!I25),"vazio")</f>
        <v>vazio</v>
      </c>
      <c r="C90" s="5" t="str">
        <f>IF(medidas_a10!H25&gt;0,medidas_a10!H25-medidas_a10!I25,"vazio")</f>
        <v>vazio</v>
      </c>
      <c r="D90" s="5" t="str">
        <f>IF(medidas_sup!H25&gt;0,AVERAGE(medidas_sup!H25:'medidas_sup'!I25),"vazio")</f>
        <v>vazio</v>
      </c>
      <c r="E90" s="5" t="str">
        <f>IF(medidas_sup!H25&gt;0,medidas_sup!H25-medidas_sup!I25,"vazio")</f>
        <v>vazio</v>
      </c>
      <c r="F90" s="5" t="str">
        <f>IF(medidas_sup!H25&gt;0,D90-B90,"vazio")</f>
        <v>vazio</v>
      </c>
      <c r="G90" s="10"/>
      <c r="H90" s="10"/>
      <c r="I90" s="10"/>
      <c r="J90" s="10"/>
      <c r="K90" s="10"/>
      <c r="L90" s="10"/>
      <c r="M90" s="10"/>
    </row>
    <row r="91" spans="1:13">
      <c r="A91" s="5">
        <f>medidas_sup!A26</f>
        <v>0</v>
      </c>
      <c r="B91" s="5" t="str">
        <f>IF(medidas_a10!H26&gt;0,AVERAGE(medidas_a10!H26:'medidas_a10'!I26),"vazio")</f>
        <v>vazio</v>
      </c>
      <c r="C91" s="5" t="str">
        <f>IF(medidas_a10!H26&gt;0,medidas_a10!H26-medidas_a10!I26,"vazio")</f>
        <v>vazio</v>
      </c>
      <c r="D91" s="5" t="str">
        <f>IF(medidas_sup!H26&gt;0,AVERAGE(medidas_sup!H26:'medidas_sup'!I26),"vazio")</f>
        <v>vazio</v>
      </c>
      <c r="E91" s="5" t="str">
        <f>IF(medidas_sup!H26&gt;0,medidas_sup!H26-medidas_sup!I26,"vazio")</f>
        <v>vazio</v>
      </c>
      <c r="F91" s="5" t="str">
        <f>IF(medidas_sup!H26&gt;0,D91-B91,"vazio")</f>
        <v>vazio</v>
      </c>
      <c r="G91" s="10"/>
      <c r="H91" s="10"/>
      <c r="I91" s="10"/>
      <c r="J91" s="10"/>
      <c r="K91" s="10"/>
      <c r="L91" s="10"/>
      <c r="M91" s="10"/>
    </row>
    <row r="92" spans="1:13">
      <c r="A92" s="13"/>
      <c r="B92" s="13"/>
      <c r="C92" s="13"/>
      <c r="D92" s="13"/>
      <c r="E92" s="13"/>
      <c r="F92" s="13"/>
      <c r="G92" s="10"/>
      <c r="H92" s="10"/>
      <c r="I92" s="10"/>
      <c r="J92" s="10"/>
      <c r="K92" s="10"/>
      <c r="L92" s="10"/>
      <c r="M92" s="10"/>
    </row>
    <row r="93" spans="1:13">
      <c r="A93" s="117" t="s">
        <v>41</v>
      </c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</row>
    <row r="94" spans="1:13">
      <c r="A94" s="119" t="s">
        <v>29</v>
      </c>
      <c r="B94" s="119"/>
      <c r="C94" s="119"/>
      <c r="D94" s="119"/>
      <c r="E94" s="119"/>
      <c r="F94" s="119"/>
      <c r="G94" s="23"/>
      <c r="H94" s="10"/>
      <c r="I94" s="10"/>
      <c r="J94" s="10"/>
      <c r="K94" s="10"/>
      <c r="L94" s="10"/>
      <c r="M94" s="10"/>
    </row>
    <row r="95" spans="1:13" ht="14.25">
      <c r="A95" s="93" t="s">
        <v>30</v>
      </c>
      <c r="B95" s="93" t="s">
        <v>57</v>
      </c>
      <c r="C95" s="93" t="s">
        <v>58</v>
      </c>
      <c r="D95" s="93" t="s">
        <v>59</v>
      </c>
      <c r="E95" s="93" t="s">
        <v>2</v>
      </c>
      <c r="F95" s="93" t="s">
        <v>3</v>
      </c>
      <c r="G95" s="23"/>
      <c r="H95" s="10"/>
      <c r="I95" s="10"/>
      <c r="J95" s="10"/>
      <c r="K95" s="10"/>
      <c r="L95" s="10"/>
      <c r="M95" s="10"/>
    </row>
    <row r="96" spans="1:13">
      <c r="A96" s="94" t="str">
        <f>medidas_sup!A7</f>
        <v>gtreffg</v>
      </c>
      <c r="B96" s="94">
        <f>(medidas_a10!B7+medidas_a10!C7)</f>
        <v>0</v>
      </c>
      <c r="C96" s="94">
        <f>(medidas_sup!B7+medidas_sup!C7)</f>
        <v>246</v>
      </c>
      <c r="D96" s="94">
        <f>(B96-C96)^2</f>
        <v>60516</v>
      </c>
      <c r="E96" s="18" t="e">
        <f ca="1">SUMXMY2(medidas_a10!B7:'medidas_a10'!B26,medidas_a10!C7:'medidas_a10'!C26)/calculos_sup!A97</f>
        <v>#DIV/0!</v>
      </c>
      <c r="F96" s="18" t="e">
        <f ca="1">SUM(D96:D115)/calculos_sup!A97</f>
        <v>#DIV/0!</v>
      </c>
      <c r="G96" s="24"/>
      <c r="H96" s="10"/>
      <c r="I96" s="10"/>
      <c r="J96" s="10"/>
      <c r="K96" s="10"/>
      <c r="L96" s="10"/>
      <c r="M96" s="10"/>
    </row>
    <row r="97" spans="1:13">
      <c r="A97" s="94">
        <f>medidas_sup!A8</f>
        <v>0</v>
      </c>
      <c r="B97" s="94">
        <f>(medidas_a10!B8+medidas_a10!C8)</f>
        <v>0</v>
      </c>
      <c r="C97" s="94">
        <f>(medidas_sup!B8+medidas_sup!C8)</f>
        <v>0</v>
      </c>
      <c r="D97" s="94">
        <f t="shared" ref="D97:D115" si="0">(B97-C97)^2</f>
        <v>0</v>
      </c>
      <c r="E97" s="21"/>
      <c r="F97" s="21"/>
      <c r="G97" s="10"/>
      <c r="H97" s="10"/>
      <c r="I97" s="10"/>
      <c r="J97" s="10"/>
      <c r="K97" s="10"/>
      <c r="L97" s="10"/>
      <c r="M97" s="10"/>
    </row>
    <row r="98" spans="1:13">
      <c r="A98" s="94">
        <f>medidas_sup!A9</f>
        <v>0</v>
      </c>
      <c r="B98" s="94">
        <f>(medidas_a10!B9+medidas_a10!C9)</f>
        <v>0</v>
      </c>
      <c r="C98" s="94">
        <f>(medidas_sup!B9+medidas_sup!C9)</f>
        <v>0</v>
      </c>
      <c r="D98" s="94">
        <f t="shared" si="0"/>
        <v>0</v>
      </c>
      <c r="E98" s="21"/>
      <c r="F98" s="21"/>
      <c r="G98" s="10"/>
      <c r="H98" s="10"/>
      <c r="I98" s="10"/>
      <c r="J98" s="10"/>
      <c r="K98" s="10"/>
      <c r="L98" s="10"/>
      <c r="M98" s="10"/>
    </row>
    <row r="99" spans="1:13">
      <c r="A99" s="94">
        <f>medidas_sup!A10</f>
        <v>0</v>
      </c>
      <c r="B99" s="94">
        <f>(medidas_a10!B10+medidas_a10!C10)</f>
        <v>0</v>
      </c>
      <c r="C99" s="94">
        <f>(medidas_sup!B10+medidas_sup!C10)</f>
        <v>0</v>
      </c>
      <c r="D99" s="94">
        <f t="shared" si="0"/>
        <v>0</v>
      </c>
      <c r="E99" s="21"/>
      <c r="F99" s="21"/>
      <c r="G99" s="10"/>
      <c r="H99" s="10"/>
      <c r="I99" s="10"/>
      <c r="J99" s="10"/>
      <c r="K99" s="10"/>
      <c r="L99" s="10"/>
      <c r="M99" s="10"/>
    </row>
    <row r="100" spans="1:13">
      <c r="A100" s="94">
        <f>medidas_sup!A11</f>
        <v>0</v>
      </c>
      <c r="B100" s="94">
        <f>(medidas_a10!B11+medidas_a10!C11)</f>
        <v>0</v>
      </c>
      <c r="C100" s="94">
        <f>(medidas_sup!B11+medidas_sup!C11)</f>
        <v>0</v>
      </c>
      <c r="D100" s="94">
        <f t="shared" si="0"/>
        <v>0</v>
      </c>
      <c r="E100" s="21"/>
      <c r="F100" s="21"/>
      <c r="G100" s="10"/>
      <c r="H100" s="10"/>
      <c r="I100" s="10"/>
      <c r="J100" s="10"/>
      <c r="K100" s="10"/>
      <c r="L100" s="10"/>
      <c r="M100" s="10"/>
    </row>
    <row r="101" spans="1:13">
      <c r="A101" s="94">
        <f>medidas_sup!A12</f>
        <v>0</v>
      </c>
      <c r="B101" s="94">
        <f>(medidas_a10!B12+medidas_a10!C12)</f>
        <v>0</v>
      </c>
      <c r="C101" s="94">
        <f>(medidas_sup!B12+medidas_sup!C12)</f>
        <v>0</v>
      </c>
      <c r="D101" s="94">
        <f t="shared" si="0"/>
        <v>0</v>
      </c>
      <c r="E101" s="21"/>
      <c r="F101" s="21"/>
      <c r="G101" s="10"/>
      <c r="H101" s="10"/>
      <c r="I101" s="10"/>
      <c r="J101" s="10"/>
      <c r="K101" s="10"/>
      <c r="L101" s="10"/>
      <c r="M101" s="10"/>
    </row>
    <row r="102" spans="1:13">
      <c r="A102" s="94">
        <f>medidas_sup!A13</f>
        <v>0</v>
      </c>
      <c r="B102" s="94">
        <f>(medidas_a10!B13+medidas_a10!C13)</f>
        <v>0</v>
      </c>
      <c r="C102" s="94">
        <f>(medidas_sup!B13+medidas_sup!C13)</f>
        <v>0</v>
      </c>
      <c r="D102" s="94">
        <f t="shared" si="0"/>
        <v>0</v>
      </c>
      <c r="E102" s="21"/>
      <c r="F102" s="21"/>
      <c r="G102" s="10"/>
      <c r="H102" s="10"/>
      <c r="I102" s="10"/>
      <c r="J102" s="10"/>
      <c r="K102" s="10"/>
      <c r="L102" s="10"/>
      <c r="M102" s="10"/>
    </row>
    <row r="103" spans="1:13">
      <c r="A103" s="94">
        <f>medidas_sup!A14</f>
        <v>0</v>
      </c>
      <c r="B103" s="94">
        <f>(medidas_a10!B14+medidas_a10!C14)</f>
        <v>0</v>
      </c>
      <c r="C103" s="94">
        <f>(medidas_sup!B14+medidas_sup!C14)</f>
        <v>0</v>
      </c>
      <c r="D103" s="94">
        <f t="shared" si="0"/>
        <v>0</v>
      </c>
      <c r="E103" s="21"/>
      <c r="F103" s="21"/>
      <c r="G103" s="10"/>
      <c r="H103" s="10"/>
      <c r="I103" s="10"/>
      <c r="J103" s="10"/>
      <c r="K103" s="10"/>
      <c r="L103" s="10"/>
      <c r="M103" s="10"/>
    </row>
    <row r="104" spans="1:13">
      <c r="A104" s="94">
        <f>medidas_sup!A15</f>
        <v>0</v>
      </c>
      <c r="B104" s="94">
        <f>(medidas_a10!B15+medidas_a10!C15)</f>
        <v>0</v>
      </c>
      <c r="C104" s="94">
        <f>(medidas_sup!B15+medidas_sup!C15)</f>
        <v>0</v>
      </c>
      <c r="D104" s="94">
        <f t="shared" si="0"/>
        <v>0</v>
      </c>
      <c r="E104" s="21"/>
      <c r="F104" s="21"/>
      <c r="G104" s="10"/>
      <c r="H104" s="10"/>
      <c r="I104" s="10"/>
      <c r="J104" s="10"/>
      <c r="K104" s="10"/>
      <c r="L104" s="10"/>
      <c r="M104" s="10"/>
    </row>
    <row r="105" spans="1:13">
      <c r="A105" s="94">
        <f>medidas_sup!A16</f>
        <v>0</v>
      </c>
      <c r="B105" s="94">
        <f>(medidas_a10!B16+medidas_a10!C16)</f>
        <v>0</v>
      </c>
      <c r="C105" s="94">
        <f>(medidas_sup!B16+medidas_sup!C16)</f>
        <v>0</v>
      </c>
      <c r="D105" s="94">
        <f t="shared" si="0"/>
        <v>0</v>
      </c>
      <c r="E105" s="21"/>
      <c r="F105" s="21"/>
      <c r="G105" s="10"/>
      <c r="H105" s="10"/>
      <c r="I105" s="10"/>
      <c r="J105" s="10"/>
      <c r="K105" s="10"/>
      <c r="L105" s="10"/>
      <c r="M105" s="10"/>
    </row>
    <row r="106" spans="1:13">
      <c r="A106" s="94">
        <f>medidas_sup!A17</f>
        <v>0</v>
      </c>
      <c r="B106" s="94">
        <f>(medidas_a10!B17+medidas_a10!C17)</f>
        <v>0</v>
      </c>
      <c r="C106" s="94">
        <f>(medidas_sup!B17+medidas_sup!C17)</f>
        <v>0</v>
      </c>
      <c r="D106" s="94">
        <f t="shared" si="0"/>
        <v>0</v>
      </c>
      <c r="E106" s="21"/>
      <c r="F106" s="21"/>
      <c r="G106" s="10"/>
      <c r="H106" s="10"/>
      <c r="I106" s="10"/>
      <c r="J106" s="10"/>
      <c r="K106" s="10"/>
      <c r="L106" s="10"/>
      <c r="M106" s="10"/>
    </row>
    <row r="107" spans="1:13">
      <c r="A107" s="94">
        <f>medidas_sup!A18</f>
        <v>0</v>
      </c>
      <c r="B107" s="94">
        <f>(medidas_a10!B18+medidas_a10!C18)</f>
        <v>0</v>
      </c>
      <c r="C107" s="94">
        <f>(medidas_sup!B18+medidas_sup!C18)</f>
        <v>0</v>
      </c>
      <c r="D107" s="94">
        <f t="shared" si="0"/>
        <v>0</v>
      </c>
      <c r="E107" s="21"/>
      <c r="F107" s="21"/>
      <c r="G107" s="10"/>
      <c r="H107" s="10"/>
      <c r="I107" s="10"/>
      <c r="J107" s="10"/>
      <c r="K107" s="10"/>
      <c r="L107" s="10"/>
      <c r="M107" s="10"/>
    </row>
    <row r="108" spans="1:13">
      <c r="A108" s="94">
        <f>medidas_sup!A19</f>
        <v>0</v>
      </c>
      <c r="B108" s="94">
        <f>(medidas_a10!B19+medidas_a10!C19)</f>
        <v>0</v>
      </c>
      <c r="C108" s="94">
        <f>(medidas_sup!B19+medidas_sup!C19)</f>
        <v>0</v>
      </c>
      <c r="D108" s="94">
        <f t="shared" si="0"/>
        <v>0</v>
      </c>
      <c r="E108" s="21"/>
      <c r="F108" s="21"/>
      <c r="G108" s="10"/>
      <c r="H108" s="10"/>
      <c r="I108" s="10"/>
      <c r="J108" s="10"/>
      <c r="K108" s="10"/>
      <c r="L108" s="10"/>
      <c r="M108" s="10"/>
    </row>
    <row r="109" spans="1:13">
      <c r="A109" s="94">
        <f>medidas_sup!A20</f>
        <v>0</v>
      </c>
      <c r="B109" s="94">
        <f>(medidas_a10!B20+medidas_a10!C20)</f>
        <v>0</v>
      </c>
      <c r="C109" s="94">
        <f>(medidas_sup!B20+medidas_sup!C20)</f>
        <v>0</v>
      </c>
      <c r="D109" s="94">
        <f t="shared" si="0"/>
        <v>0</v>
      </c>
      <c r="E109" s="21"/>
      <c r="F109" s="21"/>
      <c r="G109" s="10"/>
      <c r="H109" s="10"/>
      <c r="I109" s="10"/>
      <c r="J109" s="10"/>
      <c r="K109" s="10"/>
      <c r="L109" s="10"/>
      <c r="M109" s="10"/>
    </row>
    <row r="110" spans="1:13">
      <c r="A110" s="94">
        <f>medidas_sup!A21</f>
        <v>0</v>
      </c>
      <c r="B110" s="94">
        <f>(medidas_a10!B21+medidas_a10!C21)</f>
        <v>0</v>
      </c>
      <c r="C110" s="94">
        <f>(medidas_sup!B21+medidas_sup!C21)</f>
        <v>0</v>
      </c>
      <c r="D110" s="94">
        <f t="shared" si="0"/>
        <v>0</v>
      </c>
      <c r="E110" s="21"/>
      <c r="F110" s="21"/>
      <c r="G110" s="10"/>
      <c r="H110" s="10"/>
      <c r="I110" s="10"/>
      <c r="J110" s="10"/>
      <c r="K110" s="10"/>
      <c r="L110" s="10"/>
      <c r="M110" s="10"/>
    </row>
    <row r="111" spans="1:13">
      <c r="A111" s="94">
        <f>medidas_sup!A22</f>
        <v>0</v>
      </c>
      <c r="B111" s="94">
        <f>(medidas_a10!B22+medidas_a10!C22)</f>
        <v>0</v>
      </c>
      <c r="C111" s="94">
        <f>(medidas_sup!B22+medidas_sup!C22)</f>
        <v>0</v>
      </c>
      <c r="D111" s="94">
        <f t="shared" si="0"/>
        <v>0</v>
      </c>
      <c r="E111" s="21"/>
      <c r="F111" s="21"/>
      <c r="G111" s="10"/>
      <c r="H111" s="10"/>
      <c r="I111" s="10"/>
      <c r="J111" s="10"/>
      <c r="K111" s="10"/>
      <c r="L111" s="10"/>
      <c r="M111" s="10"/>
    </row>
    <row r="112" spans="1:13">
      <c r="A112" s="94">
        <f>medidas_sup!A23</f>
        <v>0</v>
      </c>
      <c r="B112" s="94">
        <f>(medidas_a10!B23+medidas_a10!C23)</f>
        <v>0</v>
      </c>
      <c r="C112" s="94">
        <f>(medidas_sup!B23+medidas_sup!C23)</f>
        <v>0</v>
      </c>
      <c r="D112" s="94">
        <f t="shared" si="0"/>
        <v>0</v>
      </c>
      <c r="E112" s="21"/>
      <c r="F112" s="21"/>
      <c r="G112" s="10"/>
      <c r="H112" s="10"/>
      <c r="I112" s="10"/>
      <c r="J112" s="10"/>
      <c r="K112" s="10"/>
      <c r="L112" s="10"/>
      <c r="M112" s="10"/>
    </row>
    <row r="113" spans="1:13">
      <c r="A113" s="94">
        <f>medidas_sup!A24</f>
        <v>0</v>
      </c>
      <c r="B113" s="94">
        <f>(medidas_a10!B24+medidas_a10!C24)</f>
        <v>0</v>
      </c>
      <c r="C113" s="94">
        <f>(medidas_sup!B24+medidas_sup!C24)</f>
        <v>0</v>
      </c>
      <c r="D113" s="94">
        <f t="shared" si="0"/>
        <v>0</v>
      </c>
      <c r="E113" s="21"/>
      <c r="F113" s="21"/>
      <c r="G113" s="10"/>
      <c r="H113" s="10"/>
      <c r="I113" s="10"/>
      <c r="J113" s="10"/>
      <c r="K113" s="10"/>
      <c r="L113" s="10"/>
      <c r="M113" s="10"/>
    </row>
    <row r="114" spans="1:13">
      <c r="A114" s="94">
        <f>medidas_sup!A25</f>
        <v>0</v>
      </c>
      <c r="B114" s="94">
        <f>(medidas_a10!B25+medidas_a10!C25)</f>
        <v>0</v>
      </c>
      <c r="C114" s="94">
        <f>(medidas_sup!B25+medidas_sup!C25)</f>
        <v>0</v>
      </c>
      <c r="D114" s="94">
        <f t="shared" si="0"/>
        <v>0</v>
      </c>
      <c r="E114" s="21"/>
      <c r="F114" s="21"/>
      <c r="G114" s="10"/>
      <c r="H114" s="10"/>
      <c r="I114" s="10"/>
      <c r="J114" s="10"/>
      <c r="K114" s="10"/>
      <c r="L114" s="10"/>
      <c r="M114" s="10"/>
    </row>
    <row r="115" spans="1:13">
      <c r="A115" s="94">
        <f>medidas_sup!A26</f>
        <v>0</v>
      </c>
      <c r="B115" s="94">
        <f>(medidas_a10!B26+medidas_a10!C26)</f>
        <v>0</v>
      </c>
      <c r="C115" s="94">
        <f>(medidas_sup!B26+medidas_sup!C26)</f>
        <v>0</v>
      </c>
      <c r="D115" s="94">
        <f t="shared" si="0"/>
        <v>0</v>
      </c>
      <c r="E115" s="21"/>
      <c r="F115" s="21"/>
      <c r="G115" s="10"/>
      <c r="H115" s="10"/>
      <c r="I115" s="10"/>
      <c r="J115" s="10"/>
      <c r="K115" s="10"/>
      <c r="L115" s="10"/>
      <c r="M115" s="10"/>
    </row>
    <row r="116" spans="1:13">
      <c r="A116" s="21"/>
      <c r="B116" s="21"/>
      <c r="C116" s="25"/>
      <c r="D116" s="26"/>
      <c r="E116" s="21"/>
      <c r="F116" s="21"/>
      <c r="G116" s="10"/>
      <c r="H116" s="10"/>
      <c r="I116" s="10"/>
      <c r="J116" s="10"/>
      <c r="K116" s="10"/>
      <c r="L116" s="10"/>
      <c r="M116" s="10"/>
    </row>
    <row r="117" spans="1:13">
      <c r="A117" s="119" t="s">
        <v>39</v>
      </c>
      <c r="B117" s="119"/>
      <c r="C117" s="119"/>
      <c r="D117" s="119"/>
      <c r="E117" s="119"/>
      <c r="F117" s="119"/>
      <c r="G117" s="10"/>
      <c r="H117" s="10"/>
      <c r="I117" s="10"/>
      <c r="J117" s="10"/>
      <c r="K117" s="10"/>
      <c r="L117" s="10"/>
      <c r="M117" s="10"/>
    </row>
    <row r="118" spans="1:13" ht="14.25">
      <c r="A118" s="93" t="s">
        <v>30</v>
      </c>
      <c r="B118" s="93" t="s">
        <v>57</v>
      </c>
      <c r="C118" s="93" t="s">
        <v>58</v>
      </c>
      <c r="D118" s="93" t="s">
        <v>59</v>
      </c>
      <c r="E118" s="93" t="s">
        <v>2</v>
      </c>
      <c r="F118" s="93" t="s">
        <v>3</v>
      </c>
      <c r="G118" s="10"/>
      <c r="H118" s="10"/>
      <c r="I118" s="10"/>
      <c r="J118" s="10"/>
      <c r="K118" s="10"/>
      <c r="L118" s="10"/>
      <c r="M118" s="10"/>
    </row>
    <row r="119" spans="1:13">
      <c r="A119" s="94" t="str">
        <f>medidas_sup!A7</f>
        <v>gtreffg</v>
      </c>
      <c r="B119" s="94">
        <f>medidas_a10!D7+medidas_a10!E7</f>
        <v>0</v>
      </c>
      <c r="C119" s="94">
        <f>(medidas_sup!D7+medidas_sup!E7)</f>
        <v>0</v>
      </c>
      <c r="D119" s="94">
        <f>(B119-C119)^2</f>
        <v>0</v>
      </c>
      <c r="E119" s="18" t="e">
        <f ca="1">SUMXMY2(medidas_a10!D7:'medidas_a10'!D26,medidas_a10!E7:'medidas_a10'!E26)/calculos_sup!A100</f>
        <v>#DIV/0!</v>
      </c>
      <c r="F119" s="18" t="e">
        <f ca="1">SUM(D119:D138)/calculos_sup!A100</f>
        <v>#DIV/0!</v>
      </c>
      <c r="G119" s="10"/>
      <c r="H119" s="10"/>
      <c r="I119" s="10"/>
      <c r="J119" s="10"/>
      <c r="K119" s="10"/>
      <c r="L119" s="10"/>
      <c r="M119" s="10"/>
    </row>
    <row r="120" spans="1:13">
      <c r="A120" s="94">
        <f>medidas_sup!A8</f>
        <v>0</v>
      </c>
      <c r="B120" s="94">
        <f>medidas_a10!D8+medidas_a10!E8</f>
        <v>0</v>
      </c>
      <c r="C120" s="94">
        <f>(medidas_sup!D8+medidas_sup!E8)</f>
        <v>0</v>
      </c>
      <c r="D120" s="94">
        <f t="shared" ref="D120:D138" si="1">(B120-C120)^2</f>
        <v>0</v>
      </c>
      <c r="E120" s="21"/>
      <c r="F120" s="21"/>
      <c r="G120" s="10"/>
      <c r="H120" s="10"/>
      <c r="I120" s="10"/>
      <c r="J120" s="10"/>
      <c r="K120" s="10"/>
      <c r="L120" s="10"/>
      <c r="M120" s="10"/>
    </row>
    <row r="121" spans="1:13">
      <c r="A121" s="94">
        <f>medidas_sup!A9</f>
        <v>0</v>
      </c>
      <c r="B121" s="94">
        <f>medidas_a10!D9+medidas_a10!E9</f>
        <v>0</v>
      </c>
      <c r="C121" s="94">
        <f>(medidas_sup!D9+medidas_sup!E9)</f>
        <v>0</v>
      </c>
      <c r="D121" s="94">
        <f t="shared" si="1"/>
        <v>0</v>
      </c>
      <c r="E121" s="21"/>
      <c r="F121" s="21"/>
      <c r="G121" s="10"/>
      <c r="H121" s="10"/>
      <c r="I121" s="10"/>
      <c r="J121" s="10"/>
      <c r="K121" s="10"/>
      <c r="L121" s="10"/>
      <c r="M121" s="10"/>
    </row>
    <row r="122" spans="1:13">
      <c r="A122" s="94">
        <f>medidas_sup!A10</f>
        <v>0</v>
      </c>
      <c r="B122" s="94">
        <f>medidas_a10!D10+medidas_a10!E10</f>
        <v>0</v>
      </c>
      <c r="C122" s="94">
        <f>(medidas_sup!D10+medidas_sup!E10)</f>
        <v>0</v>
      </c>
      <c r="D122" s="94">
        <f t="shared" si="1"/>
        <v>0</v>
      </c>
      <c r="E122" s="21"/>
      <c r="F122" s="21"/>
      <c r="G122" s="10"/>
      <c r="H122" s="10"/>
      <c r="I122" s="10"/>
      <c r="J122" s="10"/>
      <c r="K122" s="10"/>
      <c r="L122" s="10"/>
      <c r="M122" s="10"/>
    </row>
    <row r="123" spans="1:13">
      <c r="A123" s="94">
        <f>medidas_sup!A11</f>
        <v>0</v>
      </c>
      <c r="B123" s="94">
        <f>medidas_a10!D11+medidas_a10!E11</f>
        <v>0</v>
      </c>
      <c r="C123" s="94">
        <f>(medidas_sup!D11+medidas_sup!E11)</f>
        <v>0</v>
      </c>
      <c r="D123" s="94">
        <f t="shared" si="1"/>
        <v>0</v>
      </c>
      <c r="E123" s="21"/>
      <c r="F123" s="21"/>
      <c r="G123" s="10"/>
      <c r="H123" s="10"/>
      <c r="I123" s="10"/>
      <c r="J123" s="10"/>
      <c r="K123" s="10"/>
      <c r="L123" s="10"/>
      <c r="M123" s="10"/>
    </row>
    <row r="124" spans="1:13">
      <c r="A124" s="94">
        <f>medidas_sup!A12</f>
        <v>0</v>
      </c>
      <c r="B124" s="94">
        <f>medidas_a10!D12+medidas_a10!E12</f>
        <v>0</v>
      </c>
      <c r="C124" s="94">
        <f>(medidas_sup!D12+medidas_sup!E12)</f>
        <v>0</v>
      </c>
      <c r="D124" s="94">
        <f t="shared" si="1"/>
        <v>0</v>
      </c>
      <c r="E124" s="21"/>
      <c r="F124" s="21"/>
      <c r="G124" s="10"/>
      <c r="H124" s="10"/>
      <c r="I124" s="10"/>
      <c r="J124" s="10"/>
      <c r="K124" s="10"/>
      <c r="L124" s="10"/>
      <c r="M124" s="10"/>
    </row>
    <row r="125" spans="1:13">
      <c r="A125" s="94">
        <f>medidas_sup!A13</f>
        <v>0</v>
      </c>
      <c r="B125" s="94">
        <f>medidas_a10!D13+medidas_a10!E13</f>
        <v>0</v>
      </c>
      <c r="C125" s="94">
        <f>(medidas_sup!D13+medidas_sup!E13)</f>
        <v>0</v>
      </c>
      <c r="D125" s="94">
        <f t="shared" si="1"/>
        <v>0</v>
      </c>
      <c r="E125" s="21"/>
      <c r="F125" s="21"/>
      <c r="G125" s="10"/>
      <c r="H125" s="10"/>
      <c r="I125" s="10"/>
      <c r="J125" s="10"/>
      <c r="K125" s="10"/>
      <c r="L125" s="10"/>
      <c r="M125" s="10"/>
    </row>
    <row r="126" spans="1:13">
      <c r="A126" s="94">
        <f>medidas_sup!A14</f>
        <v>0</v>
      </c>
      <c r="B126" s="94">
        <f>medidas_a10!D14+medidas_a10!E14</f>
        <v>0</v>
      </c>
      <c r="C126" s="94">
        <f>(medidas_sup!D14+medidas_sup!E14)</f>
        <v>0</v>
      </c>
      <c r="D126" s="94">
        <f t="shared" si="1"/>
        <v>0</v>
      </c>
      <c r="E126" s="21"/>
      <c r="F126" s="21"/>
      <c r="G126" s="10"/>
      <c r="H126" s="10"/>
      <c r="I126" s="10"/>
      <c r="J126" s="10"/>
      <c r="K126" s="10"/>
      <c r="L126" s="10"/>
      <c r="M126" s="10"/>
    </row>
    <row r="127" spans="1:13">
      <c r="A127" s="94">
        <f>medidas_sup!A15</f>
        <v>0</v>
      </c>
      <c r="B127" s="94">
        <f>medidas_a10!D15+medidas_a10!E15</f>
        <v>0</v>
      </c>
      <c r="C127" s="94">
        <f>(medidas_sup!D15+medidas_sup!E15)</f>
        <v>0</v>
      </c>
      <c r="D127" s="94">
        <f t="shared" si="1"/>
        <v>0</v>
      </c>
      <c r="E127" s="21"/>
      <c r="F127" s="21"/>
      <c r="G127" s="10"/>
      <c r="H127" s="10"/>
      <c r="I127" s="10"/>
      <c r="J127" s="10"/>
      <c r="K127" s="10"/>
      <c r="L127" s="10"/>
      <c r="M127" s="10"/>
    </row>
    <row r="128" spans="1:13">
      <c r="A128" s="94">
        <f>medidas_sup!A16</f>
        <v>0</v>
      </c>
      <c r="B128" s="94">
        <f>medidas_a10!D16+medidas_a10!E16</f>
        <v>0</v>
      </c>
      <c r="C128" s="94">
        <f>(medidas_sup!D16+medidas_sup!E16)</f>
        <v>0</v>
      </c>
      <c r="D128" s="94">
        <f t="shared" si="1"/>
        <v>0</v>
      </c>
      <c r="E128" s="21"/>
      <c r="F128" s="21"/>
      <c r="G128" s="10"/>
      <c r="H128" s="10"/>
      <c r="I128" s="10"/>
      <c r="J128" s="10"/>
      <c r="K128" s="10"/>
      <c r="L128" s="10"/>
      <c r="M128" s="10"/>
    </row>
    <row r="129" spans="1:13">
      <c r="A129" s="94">
        <f>medidas_sup!A17</f>
        <v>0</v>
      </c>
      <c r="B129" s="94">
        <f>medidas_a10!D17+medidas_a10!E17</f>
        <v>0</v>
      </c>
      <c r="C129" s="94">
        <f>(medidas_sup!D17+medidas_sup!E17)</f>
        <v>0</v>
      </c>
      <c r="D129" s="94">
        <f t="shared" si="1"/>
        <v>0</v>
      </c>
      <c r="E129" s="21"/>
      <c r="F129" s="21"/>
      <c r="G129" s="10"/>
      <c r="H129" s="10"/>
      <c r="I129" s="10"/>
      <c r="J129" s="10"/>
      <c r="K129" s="10"/>
      <c r="L129" s="10"/>
      <c r="M129" s="10"/>
    </row>
    <row r="130" spans="1:13">
      <c r="A130" s="94">
        <f>medidas_sup!A18</f>
        <v>0</v>
      </c>
      <c r="B130" s="94">
        <f>medidas_a10!D18+medidas_a10!E18</f>
        <v>0</v>
      </c>
      <c r="C130" s="94">
        <f>(medidas_sup!D18+medidas_sup!E18)</f>
        <v>0</v>
      </c>
      <c r="D130" s="94">
        <f t="shared" si="1"/>
        <v>0</v>
      </c>
      <c r="E130" s="21"/>
      <c r="F130" s="21"/>
      <c r="G130" s="10"/>
      <c r="H130" s="10"/>
      <c r="I130" s="10"/>
      <c r="J130" s="10"/>
      <c r="K130" s="10"/>
      <c r="L130" s="10"/>
      <c r="M130" s="10"/>
    </row>
    <row r="131" spans="1:13">
      <c r="A131" s="94">
        <f>medidas_sup!A19</f>
        <v>0</v>
      </c>
      <c r="B131" s="94">
        <f>medidas_a10!D19+medidas_a10!E19</f>
        <v>0</v>
      </c>
      <c r="C131" s="94">
        <f>(medidas_sup!D19+medidas_sup!E19)</f>
        <v>0</v>
      </c>
      <c r="D131" s="94">
        <f t="shared" si="1"/>
        <v>0</v>
      </c>
      <c r="E131" s="21"/>
      <c r="F131" s="21"/>
      <c r="G131" s="10"/>
      <c r="H131" s="10"/>
      <c r="I131" s="10"/>
      <c r="J131" s="10"/>
      <c r="K131" s="10"/>
      <c r="L131" s="10"/>
      <c r="M131" s="10"/>
    </row>
    <row r="132" spans="1:13">
      <c r="A132" s="94">
        <f>medidas_sup!A20</f>
        <v>0</v>
      </c>
      <c r="B132" s="94">
        <f>medidas_a10!D20+medidas_a10!E20</f>
        <v>0</v>
      </c>
      <c r="C132" s="94">
        <f>(medidas_sup!D20+medidas_sup!E20)</f>
        <v>0</v>
      </c>
      <c r="D132" s="94">
        <f t="shared" si="1"/>
        <v>0</v>
      </c>
      <c r="E132" s="21"/>
      <c r="F132" s="21"/>
      <c r="G132" s="10"/>
      <c r="H132" s="10"/>
      <c r="I132" s="10"/>
      <c r="J132" s="10"/>
      <c r="K132" s="10"/>
      <c r="L132" s="10"/>
      <c r="M132" s="10"/>
    </row>
    <row r="133" spans="1:13">
      <c r="A133" s="94">
        <f>medidas_sup!A21</f>
        <v>0</v>
      </c>
      <c r="B133" s="94">
        <f>medidas_a10!D21+medidas_a10!E21</f>
        <v>0</v>
      </c>
      <c r="C133" s="94">
        <f>(medidas_sup!D21+medidas_sup!E21)</f>
        <v>0</v>
      </c>
      <c r="D133" s="94">
        <f t="shared" si="1"/>
        <v>0</v>
      </c>
      <c r="E133" s="21"/>
      <c r="F133" s="21"/>
      <c r="G133" s="10"/>
      <c r="H133" s="10"/>
      <c r="I133" s="10"/>
      <c r="J133" s="10"/>
      <c r="K133" s="10"/>
      <c r="L133" s="10"/>
      <c r="M133" s="10"/>
    </row>
    <row r="134" spans="1:13">
      <c r="A134" s="94">
        <f>medidas_sup!A22</f>
        <v>0</v>
      </c>
      <c r="B134" s="94">
        <f>medidas_a10!D22+medidas_a10!E22</f>
        <v>0</v>
      </c>
      <c r="C134" s="94">
        <f>(medidas_sup!D22+medidas_sup!E22)</f>
        <v>0</v>
      </c>
      <c r="D134" s="94">
        <f t="shared" si="1"/>
        <v>0</v>
      </c>
      <c r="E134" s="21"/>
      <c r="F134" s="21"/>
      <c r="G134" s="10"/>
      <c r="H134" s="10"/>
      <c r="I134" s="10"/>
      <c r="J134" s="10"/>
      <c r="K134" s="10"/>
      <c r="L134" s="10"/>
      <c r="M134" s="10"/>
    </row>
    <row r="135" spans="1:13">
      <c r="A135" s="94">
        <f>medidas_sup!A23</f>
        <v>0</v>
      </c>
      <c r="B135" s="94">
        <f>medidas_a10!D23+medidas_a10!E23</f>
        <v>0</v>
      </c>
      <c r="C135" s="94">
        <f>(medidas_sup!D23+medidas_sup!E23)</f>
        <v>0</v>
      </c>
      <c r="D135" s="94">
        <f t="shared" si="1"/>
        <v>0</v>
      </c>
      <c r="E135" s="21"/>
      <c r="F135" s="21"/>
      <c r="G135" s="10"/>
      <c r="H135" s="10"/>
      <c r="I135" s="10"/>
      <c r="J135" s="10"/>
      <c r="K135" s="10"/>
      <c r="L135" s="10"/>
      <c r="M135" s="10"/>
    </row>
    <row r="136" spans="1:13">
      <c r="A136" s="94">
        <f>medidas_sup!A24</f>
        <v>0</v>
      </c>
      <c r="B136" s="94">
        <f>medidas_a10!D24+medidas_a10!E24</f>
        <v>0</v>
      </c>
      <c r="C136" s="94">
        <f>(medidas_sup!D24+medidas_sup!E24)</f>
        <v>0</v>
      </c>
      <c r="D136" s="94">
        <f t="shared" si="1"/>
        <v>0</v>
      </c>
      <c r="E136" s="21"/>
      <c r="F136" s="21"/>
      <c r="G136" s="10"/>
      <c r="H136" s="10"/>
      <c r="I136" s="10"/>
      <c r="J136" s="10"/>
      <c r="K136" s="10"/>
      <c r="L136" s="10"/>
      <c r="M136" s="10"/>
    </row>
    <row r="137" spans="1:13">
      <c r="A137" s="94">
        <f>medidas_sup!A25</f>
        <v>0</v>
      </c>
      <c r="B137" s="94">
        <f>medidas_a10!D25+medidas_a10!E25</f>
        <v>0</v>
      </c>
      <c r="C137" s="94">
        <f>(medidas_sup!D25+medidas_sup!E25)</f>
        <v>0</v>
      </c>
      <c r="D137" s="94">
        <f t="shared" si="1"/>
        <v>0</v>
      </c>
      <c r="E137" s="21"/>
      <c r="F137" s="21"/>
      <c r="G137" s="10"/>
      <c r="H137" s="10"/>
      <c r="I137" s="10"/>
      <c r="J137" s="10"/>
      <c r="K137" s="10"/>
      <c r="L137" s="10"/>
      <c r="M137" s="10"/>
    </row>
    <row r="138" spans="1:13">
      <c r="A138" s="94">
        <f>medidas_sup!A26</f>
        <v>0</v>
      </c>
      <c r="B138" s="94">
        <f>medidas_a10!D26+medidas_a10!E26</f>
        <v>0</v>
      </c>
      <c r="C138" s="94">
        <f>(medidas_sup!D26+medidas_sup!E26)</f>
        <v>0</v>
      </c>
      <c r="D138" s="94">
        <f t="shared" si="1"/>
        <v>0</v>
      </c>
      <c r="E138" s="21"/>
      <c r="F138" s="21"/>
      <c r="G138" s="10"/>
      <c r="H138" s="10"/>
      <c r="I138" s="10"/>
      <c r="J138" s="10"/>
      <c r="K138" s="10"/>
      <c r="L138" s="10"/>
      <c r="M138" s="10"/>
    </row>
    <row r="139" spans="1:13">
      <c r="A139" s="21"/>
      <c r="B139" s="21"/>
      <c r="C139" s="21"/>
      <c r="D139" s="21"/>
      <c r="E139" s="21"/>
      <c r="F139" s="21"/>
      <c r="G139" s="10"/>
      <c r="H139" s="10"/>
      <c r="I139" s="10"/>
      <c r="J139" s="10"/>
      <c r="K139" s="10"/>
      <c r="L139" s="10"/>
      <c r="M139" s="10"/>
    </row>
    <row r="140" spans="1:13">
      <c r="A140" s="119" t="s">
        <v>43</v>
      </c>
      <c r="B140" s="119"/>
      <c r="C140" s="119"/>
      <c r="D140" s="119"/>
      <c r="E140" s="119"/>
      <c r="F140" s="119"/>
      <c r="G140" s="10"/>
      <c r="H140" s="10"/>
      <c r="I140" s="10"/>
      <c r="J140" s="10"/>
      <c r="K140" s="10"/>
      <c r="L140" s="10"/>
      <c r="M140" s="10"/>
    </row>
    <row r="141" spans="1:13" ht="14.25">
      <c r="A141" s="93" t="s">
        <v>30</v>
      </c>
      <c r="B141" s="93" t="s">
        <v>57</v>
      </c>
      <c r="C141" s="93" t="s">
        <v>58</v>
      </c>
      <c r="D141" s="93" t="s">
        <v>59</v>
      </c>
      <c r="E141" s="93" t="s">
        <v>2</v>
      </c>
      <c r="F141" s="93" t="s">
        <v>3</v>
      </c>
      <c r="G141" s="10"/>
      <c r="H141" s="10"/>
      <c r="I141" s="10"/>
      <c r="J141" s="10"/>
      <c r="K141" s="10"/>
      <c r="L141" s="10"/>
      <c r="M141" s="10"/>
    </row>
    <row r="142" spans="1:13">
      <c r="A142" s="94" t="str">
        <f>medidas_sup!A7</f>
        <v>gtreffg</v>
      </c>
      <c r="B142" s="94">
        <f>medidas_a10!F7+medidas_a10!G7</f>
        <v>0</v>
      </c>
      <c r="C142" s="94">
        <f>(medidas_sup!F7+medidas_sup!G7)</f>
        <v>0</v>
      </c>
      <c r="D142" s="94">
        <f>(B142-C142)^2</f>
        <v>0</v>
      </c>
      <c r="E142" s="18" t="e">
        <f ca="1">SUMXMY2(medidas_a10!F7:'medidas_a10'!F26,medidas_a10!G7:'medidas_a10'!G26)/calculos_sup!A103</f>
        <v>#DIV/0!</v>
      </c>
      <c r="F142" s="18" t="e">
        <f ca="1">SUM(D142:D161)/calculos_sup!A103</f>
        <v>#DIV/0!</v>
      </c>
      <c r="G142" s="10"/>
      <c r="H142" s="10"/>
      <c r="I142" s="10"/>
      <c r="J142" s="10"/>
      <c r="K142" s="10"/>
      <c r="L142" s="10"/>
      <c r="M142" s="10"/>
    </row>
    <row r="143" spans="1:13">
      <c r="A143" s="94">
        <f>medidas_sup!A8</f>
        <v>0</v>
      </c>
      <c r="B143" s="94">
        <f>medidas_a10!F8+medidas_a10!G8</f>
        <v>0</v>
      </c>
      <c r="C143" s="94">
        <f>(medidas_sup!F8+medidas_sup!G8)</f>
        <v>0</v>
      </c>
      <c r="D143" s="94">
        <f t="shared" ref="D143:D161" si="2">(B143-C143)^2</f>
        <v>0</v>
      </c>
      <c r="E143" s="21"/>
      <c r="F143" s="21"/>
      <c r="G143" s="10"/>
      <c r="H143" s="10"/>
      <c r="I143" s="10"/>
      <c r="J143" s="10"/>
      <c r="K143" s="10"/>
      <c r="L143" s="10"/>
      <c r="M143" s="10"/>
    </row>
    <row r="144" spans="1:13">
      <c r="A144" s="94">
        <f>medidas_sup!A9</f>
        <v>0</v>
      </c>
      <c r="B144" s="94">
        <f>medidas_a10!F9+medidas_a10!G9</f>
        <v>0</v>
      </c>
      <c r="C144" s="94">
        <f>(medidas_sup!F9+medidas_sup!G9)</f>
        <v>0</v>
      </c>
      <c r="D144" s="94">
        <f t="shared" si="2"/>
        <v>0</v>
      </c>
      <c r="E144" s="21"/>
      <c r="F144" s="21"/>
      <c r="G144" s="10"/>
      <c r="H144" s="10"/>
      <c r="I144" s="10"/>
      <c r="J144" s="10"/>
      <c r="K144" s="10"/>
      <c r="L144" s="10"/>
      <c r="M144" s="10"/>
    </row>
    <row r="145" spans="1:13">
      <c r="A145" s="94">
        <f>medidas_sup!A10</f>
        <v>0</v>
      </c>
      <c r="B145" s="94">
        <f>medidas_a10!F10+medidas_a10!G10</f>
        <v>0</v>
      </c>
      <c r="C145" s="94">
        <f>(medidas_sup!F10+medidas_sup!G10)</f>
        <v>0</v>
      </c>
      <c r="D145" s="94">
        <f t="shared" si="2"/>
        <v>0</v>
      </c>
      <c r="E145" s="21"/>
      <c r="F145" s="21"/>
      <c r="G145" s="10"/>
      <c r="H145" s="10"/>
      <c r="I145" s="10"/>
      <c r="J145" s="10"/>
      <c r="K145" s="10"/>
      <c r="L145" s="10"/>
      <c r="M145" s="10"/>
    </row>
    <row r="146" spans="1:13">
      <c r="A146" s="94">
        <f>medidas_sup!A11</f>
        <v>0</v>
      </c>
      <c r="B146" s="94">
        <f>medidas_a10!F11+medidas_a10!G11</f>
        <v>0</v>
      </c>
      <c r="C146" s="94">
        <f>(medidas_sup!F11+medidas_sup!G11)</f>
        <v>0</v>
      </c>
      <c r="D146" s="94">
        <f t="shared" si="2"/>
        <v>0</v>
      </c>
      <c r="E146" s="21"/>
      <c r="F146" s="21"/>
      <c r="G146" s="10"/>
      <c r="H146" s="10"/>
      <c r="I146" s="10"/>
      <c r="J146" s="10"/>
      <c r="K146" s="10"/>
      <c r="L146" s="10"/>
      <c r="M146" s="10"/>
    </row>
    <row r="147" spans="1:13">
      <c r="A147" s="94">
        <f>medidas_sup!A12</f>
        <v>0</v>
      </c>
      <c r="B147" s="94">
        <f>medidas_a10!F12+medidas_a10!G12</f>
        <v>0</v>
      </c>
      <c r="C147" s="94">
        <f>(medidas_sup!F12+medidas_sup!G12)</f>
        <v>0</v>
      </c>
      <c r="D147" s="94">
        <f t="shared" si="2"/>
        <v>0</v>
      </c>
      <c r="E147" s="21"/>
      <c r="F147" s="21"/>
      <c r="G147" s="10"/>
      <c r="H147" s="10"/>
      <c r="I147" s="10"/>
      <c r="J147" s="10"/>
      <c r="K147" s="10"/>
      <c r="L147" s="10"/>
      <c r="M147" s="10"/>
    </row>
    <row r="148" spans="1:13">
      <c r="A148" s="94">
        <f>medidas_sup!A13</f>
        <v>0</v>
      </c>
      <c r="B148" s="94">
        <f>medidas_a10!F13+medidas_a10!G13</f>
        <v>0</v>
      </c>
      <c r="C148" s="94">
        <f>(medidas_sup!F13+medidas_sup!G13)</f>
        <v>0</v>
      </c>
      <c r="D148" s="94">
        <f t="shared" si="2"/>
        <v>0</v>
      </c>
      <c r="E148" s="21"/>
      <c r="F148" s="21"/>
      <c r="G148" s="10"/>
      <c r="H148" s="10"/>
      <c r="I148" s="10"/>
      <c r="J148" s="10"/>
      <c r="K148" s="10"/>
      <c r="L148" s="10"/>
      <c r="M148" s="10"/>
    </row>
    <row r="149" spans="1:13">
      <c r="A149" s="94">
        <f>medidas_sup!A14</f>
        <v>0</v>
      </c>
      <c r="B149" s="94">
        <f>medidas_a10!F14+medidas_a10!G14</f>
        <v>0</v>
      </c>
      <c r="C149" s="94">
        <f>(medidas_sup!F14+medidas_sup!G14)</f>
        <v>0</v>
      </c>
      <c r="D149" s="94">
        <f t="shared" si="2"/>
        <v>0</v>
      </c>
      <c r="E149" s="21"/>
      <c r="F149" s="21"/>
      <c r="G149" s="10"/>
      <c r="H149" s="10"/>
      <c r="I149" s="10"/>
      <c r="J149" s="10"/>
      <c r="K149" s="10"/>
      <c r="L149" s="10"/>
      <c r="M149" s="10"/>
    </row>
    <row r="150" spans="1:13">
      <c r="A150" s="94">
        <f>medidas_sup!A15</f>
        <v>0</v>
      </c>
      <c r="B150" s="94">
        <f>medidas_a10!F15+medidas_a10!G15</f>
        <v>0</v>
      </c>
      <c r="C150" s="94">
        <f>(medidas_sup!F15+medidas_sup!G15)</f>
        <v>0</v>
      </c>
      <c r="D150" s="94">
        <f t="shared" si="2"/>
        <v>0</v>
      </c>
      <c r="E150" s="21"/>
      <c r="F150" s="21"/>
      <c r="G150" s="10"/>
      <c r="H150" s="10"/>
      <c r="I150" s="10"/>
      <c r="J150" s="10"/>
      <c r="K150" s="10"/>
      <c r="L150" s="10"/>
      <c r="M150" s="10"/>
    </row>
    <row r="151" spans="1:13">
      <c r="A151" s="94">
        <f>medidas_sup!A16</f>
        <v>0</v>
      </c>
      <c r="B151" s="94">
        <f>medidas_a10!F16+medidas_a10!G16</f>
        <v>0</v>
      </c>
      <c r="C151" s="94">
        <f>(medidas_sup!F16+medidas_sup!G16)</f>
        <v>0</v>
      </c>
      <c r="D151" s="94">
        <f t="shared" si="2"/>
        <v>0</v>
      </c>
      <c r="E151" s="21"/>
      <c r="F151" s="21"/>
      <c r="G151" s="10"/>
      <c r="H151" s="10"/>
      <c r="I151" s="10"/>
      <c r="J151" s="10"/>
      <c r="K151" s="10"/>
      <c r="L151" s="10"/>
      <c r="M151" s="10"/>
    </row>
    <row r="152" spans="1:13">
      <c r="A152" s="94">
        <f>medidas_sup!A17</f>
        <v>0</v>
      </c>
      <c r="B152" s="94">
        <f>medidas_a10!F17+medidas_a10!G17</f>
        <v>0</v>
      </c>
      <c r="C152" s="94">
        <f>(medidas_sup!F17+medidas_sup!G17)</f>
        <v>0</v>
      </c>
      <c r="D152" s="94">
        <f t="shared" si="2"/>
        <v>0</v>
      </c>
      <c r="E152" s="21"/>
      <c r="F152" s="21"/>
      <c r="G152" s="10"/>
      <c r="H152" s="10"/>
      <c r="I152" s="10"/>
      <c r="J152" s="10"/>
      <c r="K152" s="10"/>
      <c r="L152" s="10"/>
      <c r="M152" s="10"/>
    </row>
    <row r="153" spans="1:13">
      <c r="A153" s="94">
        <f>medidas_sup!A18</f>
        <v>0</v>
      </c>
      <c r="B153" s="94">
        <f>medidas_a10!F18+medidas_a10!G18</f>
        <v>0</v>
      </c>
      <c r="C153" s="94">
        <f>(medidas_sup!F18+medidas_sup!G18)</f>
        <v>0</v>
      </c>
      <c r="D153" s="94">
        <f t="shared" si="2"/>
        <v>0</v>
      </c>
      <c r="E153" s="21"/>
      <c r="F153" s="21"/>
      <c r="G153" s="10"/>
      <c r="H153" s="10"/>
      <c r="I153" s="10"/>
      <c r="J153" s="10"/>
      <c r="K153" s="10"/>
      <c r="L153" s="10"/>
      <c r="M153" s="10"/>
    </row>
    <row r="154" spans="1:13">
      <c r="A154" s="94">
        <f>medidas_sup!A19</f>
        <v>0</v>
      </c>
      <c r="B154" s="94">
        <f>medidas_a10!F19+medidas_a10!G19</f>
        <v>0</v>
      </c>
      <c r="C154" s="94">
        <f>(medidas_sup!F19+medidas_sup!G19)</f>
        <v>0</v>
      </c>
      <c r="D154" s="94">
        <f t="shared" si="2"/>
        <v>0</v>
      </c>
      <c r="E154" s="21"/>
      <c r="F154" s="21"/>
      <c r="G154" s="10"/>
      <c r="H154" s="10"/>
      <c r="I154" s="10"/>
      <c r="J154" s="10"/>
      <c r="K154" s="10"/>
      <c r="L154" s="10"/>
      <c r="M154" s="10"/>
    </row>
    <row r="155" spans="1:13">
      <c r="A155" s="94">
        <f>medidas_sup!A20</f>
        <v>0</v>
      </c>
      <c r="B155" s="94">
        <f>medidas_a10!F20+medidas_a10!G20</f>
        <v>0</v>
      </c>
      <c r="C155" s="94">
        <f>(medidas_sup!F20+medidas_sup!G20)</f>
        <v>0</v>
      </c>
      <c r="D155" s="94">
        <f t="shared" si="2"/>
        <v>0</v>
      </c>
      <c r="E155" s="21"/>
      <c r="F155" s="21"/>
      <c r="G155" s="10"/>
      <c r="H155" s="10"/>
      <c r="I155" s="10"/>
      <c r="J155" s="10"/>
      <c r="K155" s="10"/>
      <c r="L155" s="10"/>
      <c r="M155" s="10"/>
    </row>
    <row r="156" spans="1:13">
      <c r="A156" s="94">
        <f>medidas_sup!A21</f>
        <v>0</v>
      </c>
      <c r="B156" s="94">
        <f>medidas_a10!F21+medidas_a10!G21</f>
        <v>0</v>
      </c>
      <c r="C156" s="94">
        <f>(medidas_sup!F21+medidas_sup!G21)</f>
        <v>0</v>
      </c>
      <c r="D156" s="94">
        <f t="shared" si="2"/>
        <v>0</v>
      </c>
      <c r="E156" s="21"/>
      <c r="F156" s="21"/>
      <c r="G156" s="10"/>
      <c r="H156" s="10"/>
      <c r="I156" s="10"/>
      <c r="J156" s="10"/>
      <c r="K156" s="10"/>
      <c r="L156" s="10"/>
      <c r="M156" s="10"/>
    </row>
    <row r="157" spans="1:13">
      <c r="A157" s="94">
        <f>medidas_sup!A22</f>
        <v>0</v>
      </c>
      <c r="B157" s="94">
        <f>medidas_a10!F22+medidas_a10!G22</f>
        <v>0</v>
      </c>
      <c r="C157" s="94">
        <f>(medidas_sup!F22+medidas_sup!G22)</f>
        <v>0</v>
      </c>
      <c r="D157" s="94">
        <f t="shared" si="2"/>
        <v>0</v>
      </c>
      <c r="E157" s="21"/>
      <c r="F157" s="21"/>
      <c r="G157" s="10"/>
      <c r="H157" s="10"/>
      <c r="I157" s="10"/>
      <c r="J157" s="10"/>
      <c r="K157" s="10"/>
      <c r="L157" s="10"/>
      <c r="M157" s="10"/>
    </row>
    <row r="158" spans="1:13">
      <c r="A158" s="94">
        <f>medidas_sup!A23</f>
        <v>0</v>
      </c>
      <c r="B158" s="94">
        <f>medidas_a10!F23+medidas_a10!G23</f>
        <v>0</v>
      </c>
      <c r="C158" s="94">
        <f>(medidas_sup!F23+medidas_sup!G23)</f>
        <v>0</v>
      </c>
      <c r="D158" s="94">
        <f t="shared" si="2"/>
        <v>0</v>
      </c>
      <c r="E158" s="21"/>
      <c r="F158" s="21"/>
      <c r="G158" s="10"/>
      <c r="H158" s="10"/>
      <c r="I158" s="10"/>
      <c r="J158" s="10"/>
      <c r="K158" s="10"/>
      <c r="L158" s="10"/>
      <c r="M158" s="10"/>
    </row>
    <row r="159" spans="1:13">
      <c r="A159" s="94">
        <f>medidas_sup!A24</f>
        <v>0</v>
      </c>
      <c r="B159" s="94">
        <f>medidas_a10!F24+medidas_a10!G24</f>
        <v>0</v>
      </c>
      <c r="C159" s="94">
        <f>(medidas_sup!F24+medidas_sup!G24)</f>
        <v>0</v>
      </c>
      <c r="D159" s="94">
        <f t="shared" si="2"/>
        <v>0</v>
      </c>
      <c r="E159" s="21"/>
      <c r="F159" s="21"/>
      <c r="G159" s="10"/>
      <c r="H159" s="10"/>
      <c r="I159" s="10"/>
      <c r="J159" s="10"/>
      <c r="K159" s="10"/>
      <c r="L159" s="10"/>
      <c r="M159" s="10"/>
    </row>
    <row r="160" spans="1:13">
      <c r="A160" s="94">
        <f>medidas_sup!A25</f>
        <v>0</v>
      </c>
      <c r="B160" s="94">
        <f>medidas_a10!F25+medidas_a10!G25</f>
        <v>0</v>
      </c>
      <c r="C160" s="94">
        <f>(medidas_sup!F25+medidas_sup!G25)</f>
        <v>0</v>
      </c>
      <c r="D160" s="94">
        <f t="shared" si="2"/>
        <v>0</v>
      </c>
      <c r="E160" s="21"/>
      <c r="F160" s="21"/>
      <c r="G160" s="10"/>
      <c r="H160" s="10"/>
      <c r="I160" s="10"/>
      <c r="J160" s="10"/>
      <c r="K160" s="10"/>
      <c r="L160" s="10"/>
      <c r="M160" s="10"/>
    </row>
    <row r="161" spans="1:13">
      <c r="A161" s="94">
        <f>medidas_sup!A26</f>
        <v>0</v>
      </c>
      <c r="B161" s="94">
        <f>medidas_a10!F26+medidas_a10!G26</f>
        <v>0</v>
      </c>
      <c r="C161" s="94">
        <f>(medidas_sup!F26+medidas_sup!G26)</f>
        <v>0</v>
      </c>
      <c r="D161" s="94">
        <f t="shared" si="2"/>
        <v>0</v>
      </c>
      <c r="E161" s="21"/>
      <c r="F161" s="21"/>
      <c r="G161" s="10"/>
      <c r="H161" s="10"/>
      <c r="I161" s="10"/>
      <c r="J161" s="10"/>
      <c r="K161" s="10"/>
      <c r="L161" s="10"/>
      <c r="M161" s="10"/>
    </row>
    <row r="162" spans="1:13">
      <c r="A162" s="21"/>
      <c r="B162" s="21"/>
      <c r="C162" s="21"/>
      <c r="D162" s="21"/>
      <c r="E162" s="21"/>
      <c r="F162" s="21"/>
      <c r="G162" s="10"/>
      <c r="H162" s="10"/>
      <c r="I162" s="10"/>
      <c r="J162" s="10"/>
      <c r="K162" s="10"/>
      <c r="L162" s="10"/>
      <c r="M162" s="10"/>
    </row>
    <row r="163" spans="1:13">
      <c r="A163" s="119" t="s">
        <v>25</v>
      </c>
      <c r="B163" s="119"/>
      <c r="C163" s="119"/>
      <c r="D163" s="119"/>
      <c r="E163" s="119"/>
      <c r="F163" s="119"/>
      <c r="G163" s="10"/>
      <c r="H163" s="10"/>
      <c r="I163" s="10"/>
      <c r="J163" s="10"/>
      <c r="K163" s="10"/>
      <c r="L163" s="10"/>
      <c r="M163" s="10"/>
    </row>
    <row r="164" spans="1:13" ht="14.25">
      <c r="A164" s="93" t="s">
        <v>30</v>
      </c>
      <c r="B164" s="93" t="s">
        <v>57</v>
      </c>
      <c r="C164" s="93" t="s">
        <v>58</v>
      </c>
      <c r="D164" s="93" t="s">
        <v>59</v>
      </c>
      <c r="E164" s="93" t="s">
        <v>2</v>
      </c>
      <c r="F164" s="93" t="s">
        <v>3</v>
      </c>
      <c r="G164" s="10"/>
      <c r="H164" s="10"/>
      <c r="I164" s="10"/>
      <c r="J164" s="10"/>
      <c r="K164" s="10"/>
      <c r="L164" s="10"/>
      <c r="M164" s="10"/>
    </row>
    <row r="165" spans="1:13">
      <c r="A165" s="94" t="str">
        <f>medidas_sup!A7</f>
        <v>gtreffg</v>
      </c>
      <c r="B165" s="94">
        <f>medidas_a10!H7+medidas_a10!G7</f>
        <v>0</v>
      </c>
      <c r="C165" s="94">
        <f>(medidas_sup!H7+medidas_sup!G7)</f>
        <v>0</v>
      </c>
      <c r="D165" s="94">
        <f>(B165-C165)^2</f>
        <v>0</v>
      </c>
      <c r="E165" s="18" t="e">
        <f ca="1">SUMXMY2(medidas_a10!H7:'medidas_a10'!H26,medidas_a10!I7:'medidas_a10'!I26)/calculos_sup!A106</f>
        <v>#DIV/0!</v>
      </c>
      <c r="F165" s="18" t="e">
        <f ca="1">SUM(D165:D184)/calculos_sup!A106</f>
        <v>#DIV/0!</v>
      </c>
      <c r="G165" s="10"/>
      <c r="H165" s="10"/>
      <c r="I165" s="10"/>
      <c r="J165" s="10"/>
      <c r="K165" s="10"/>
      <c r="L165" s="10"/>
      <c r="M165" s="10"/>
    </row>
    <row r="166" spans="1:13">
      <c r="A166" s="94">
        <f>medidas_sup!A8</f>
        <v>0</v>
      </c>
      <c r="B166" s="94">
        <f>medidas_a10!H8+medidas_a10!G8</f>
        <v>0</v>
      </c>
      <c r="C166" s="94">
        <f>(medidas_sup!H8+medidas_sup!G8)</f>
        <v>0</v>
      </c>
      <c r="D166" s="94">
        <f t="shared" ref="D166:D184" si="3">(B166-C166)^2</f>
        <v>0</v>
      </c>
      <c r="E166" s="21"/>
      <c r="F166" s="21"/>
      <c r="G166" s="10"/>
      <c r="H166" s="10"/>
      <c r="I166" s="10"/>
      <c r="J166" s="10"/>
      <c r="K166" s="10"/>
      <c r="L166" s="10"/>
      <c r="M166" s="10"/>
    </row>
    <row r="167" spans="1:13">
      <c r="A167" s="94">
        <f>medidas_sup!A9</f>
        <v>0</v>
      </c>
      <c r="B167" s="94">
        <f>medidas_a10!H9+medidas_a10!G9</f>
        <v>0</v>
      </c>
      <c r="C167" s="94">
        <f>(medidas_sup!H9+medidas_sup!G9)</f>
        <v>0</v>
      </c>
      <c r="D167" s="94">
        <f t="shared" si="3"/>
        <v>0</v>
      </c>
      <c r="E167" s="21"/>
      <c r="F167" s="21"/>
      <c r="G167" s="10"/>
      <c r="H167" s="10"/>
      <c r="I167" s="10"/>
      <c r="J167" s="10"/>
      <c r="K167" s="10"/>
      <c r="L167" s="10"/>
      <c r="M167" s="10"/>
    </row>
    <row r="168" spans="1:13">
      <c r="A168" s="94">
        <f>medidas_sup!A10</f>
        <v>0</v>
      </c>
      <c r="B168" s="94">
        <f>medidas_a10!H10+medidas_a10!G10</f>
        <v>0</v>
      </c>
      <c r="C168" s="94">
        <f>(medidas_sup!H10+medidas_sup!G10)</f>
        <v>0</v>
      </c>
      <c r="D168" s="94">
        <f t="shared" si="3"/>
        <v>0</v>
      </c>
      <c r="E168" s="21"/>
      <c r="F168" s="21"/>
      <c r="G168" s="10"/>
      <c r="H168" s="10"/>
      <c r="I168" s="10"/>
      <c r="J168" s="10"/>
      <c r="K168" s="10"/>
      <c r="L168" s="10"/>
      <c r="M168" s="10"/>
    </row>
    <row r="169" spans="1:13">
      <c r="A169" s="94">
        <f>medidas_sup!A11</f>
        <v>0</v>
      </c>
      <c r="B169" s="94">
        <f>medidas_a10!H11+medidas_a10!G11</f>
        <v>0</v>
      </c>
      <c r="C169" s="94">
        <f>(medidas_sup!H11+medidas_sup!G11)</f>
        <v>0</v>
      </c>
      <c r="D169" s="94">
        <f t="shared" si="3"/>
        <v>0</v>
      </c>
      <c r="E169" s="21"/>
      <c r="F169" s="21"/>
      <c r="G169" s="10"/>
      <c r="H169" s="10"/>
      <c r="I169" s="10"/>
      <c r="J169" s="10"/>
      <c r="K169" s="10"/>
      <c r="L169" s="10"/>
      <c r="M169" s="10"/>
    </row>
    <row r="170" spans="1:13">
      <c r="A170" s="94">
        <f>medidas_sup!A12</f>
        <v>0</v>
      </c>
      <c r="B170" s="94">
        <f>medidas_a10!H12+medidas_a10!G12</f>
        <v>0</v>
      </c>
      <c r="C170" s="94">
        <f>(medidas_sup!H12+medidas_sup!G12)</f>
        <v>0</v>
      </c>
      <c r="D170" s="94">
        <f t="shared" si="3"/>
        <v>0</v>
      </c>
      <c r="E170" s="21"/>
      <c r="F170" s="21"/>
      <c r="G170" s="10"/>
      <c r="H170" s="10"/>
      <c r="I170" s="10"/>
      <c r="J170" s="10"/>
      <c r="K170" s="10"/>
      <c r="L170" s="10"/>
      <c r="M170" s="10"/>
    </row>
    <row r="171" spans="1:13">
      <c r="A171" s="94">
        <f>medidas_sup!A13</f>
        <v>0</v>
      </c>
      <c r="B171" s="94">
        <f>medidas_a10!H13+medidas_a10!G13</f>
        <v>0</v>
      </c>
      <c r="C171" s="94">
        <f>(medidas_sup!H13+medidas_sup!G13)</f>
        <v>0</v>
      </c>
      <c r="D171" s="94">
        <f t="shared" si="3"/>
        <v>0</v>
      </c>
      <c r="E171" s="21"/>
      <c r="F171" s="21"/>
      <c r="G171" s="10"/>
      <c r="H171" s="10"/>
      <c r="I171" s="10"/>
      <c r="J171" s="10"/>
      <c r="K171" s="10"/>
      <c r="L171" s="10"/>
      <c r="M171" s="10"/>
    </row>
    <row r="172" spans="1:13">
      <c r="A172" s="94">
        <f>medidas_sup!A14</f>
        <v>0</v>
      </c>
      <c r="B172" s="94">
        <f>medidas_a10!H14+medidas_a10!G14</f>
        <v>0</v>
      </c>
      <c r="C172" s="94">
        <f>(medidas_sup!H14+medidas_sup!G14)</f>
        <v>0</v>
      </c>
      <c r="D172" s="94">
        <f t="shared" si="3"/>
        <v>0</v>
      </c>
      <c r="E172" s="21"/>
      <c r="F172" s="21"/>
      <c r="G172" s="10"/>
      <c r="H172" s="10"/>
      <c r="I172" s="10"/>
      <c r="J172" s="10"/>
      <c r="K172" s="10"/>
      <c r="L172" s="10"/>
      <c r="M172" s="10"/>
    </row>
    <row r="173" spans="1:13">
      <c r="A173" s="94">
        <f>medidas_sup!A15</f>
        <v>0</v>
      </c>
      <c r="B173" s="94">
        <f>medidas_a10!H15+medidas_a10!G15</f>
        <v>0</v>
      </c>
      <c r="C173" s="94">
        <f>(medidas_sup!H15+medidas_sup!G15)</f>
        <v>0</v>
      </c>
      <c r="D173" s="94">
        <f t="shared" si="3"/>
        <v>0</v>
      </c>
      <c r="E173" s="21"/>
      <c r="F173" s="21"/>
      <c r="G173" s="10"/>
      <c r="H173" s="10"/>
      <c r="I173" s="10"/>
      <c r="J173" s="10"/>
      <c r="K173" s="10"/>
      <c r="L173" s="10"/>
      <c r="M173" s="10"/>
    </row>
    <row r="174" spans="1:13">
      <c r="A174" s="94">
        <f>medidas_sup!A16</f>
        <v>0</v>
      </c>
      <c r="B174" s="94">
        <f>medidas_a10!H16+medidas_a10!G16</f>
        <v>0</v>
      </c>
      <c r="C174" s="94">
        <f>(medidas_sup!H16+medidas_sup!G16)</f>
        <v>0</v>
      </c>
      <c r="D174" s="94">
        <f t="shared" si="3"/>
        <v>0</v>
      </c>
      <c r="E174" s="21"/>
      <c r="F174" s="21"/>
      <c r="G174" s="10"/>
      <c r="H174" s="10"/>
      <c r="I174" s="10"/>
      <c r="J174" s="10"/>
      <c r="K174" s="10"/>
      <c r="L174" s="10"/>
      <c r="M174" s="10"/>
    </row>
    <row r="175" spans="1:13">
      <c r="A175" s="94">
        <f>medidas_sup!A17</f>
        <v>0</v>
      </c>
      <c r="B175" s="94">
        <f>medidas_a10!H17+medidas_a10!G17</f>
        <v>0</v>
      </c>
      <c r="C175" s="94">
        <f>(medidas_sup!H17+medidas_sup!G17)</f>
        <v>0</v>
      </c>
      <c r="D175" s="94">
        <f t="shared" si="3"/>
        <v>0</v>
      </c>
      <c r="E175" s="21"/>
      <c r="F175" s="21"/>
      <c r="G175" s="10"/>
      <c r="H175" s="10"/>
      <c r="I175" s="10"/>
      <c r="J175" s="10"/>
      <c r="K175" s="10"/>
      <c r="L175" s="10"/>
      <c r="M175" s="10"/>
    </row>
    <row r="176" spans="1:13">
      <c r="A176" s="94">
        <f>medidas_sup!A18</f>
        <v>0</v>
      </c>
      <c r="B176" s="94">
        <f>medidas_a10!H18+medidas_a10!G18</f>
        <v>0</v>
      </c>
      <c r="C176" s="94">
        <f>(medidas_sup!H18+medidas_sup!G18)</f>
        <v>0</v>
      </c>
      <c r="D176" s="94">
        <f t="shared" si="3"/>
        <v>0</v>
      </c>
      <c r="E176" s="21"/>
      <c r="F176" s="21"/>
      <c r="G176" s="10"/>
      <c r="H176" s="10"/>
      <c r="I176" s="10"/>
      <c r="J176" s="10"/>
      <c r="K176" s="10"/>
      <c r="L176" s="10"/>
      <c r="M176" s="10"/>
    </row>
    <row r="177" spans="1:13">
      <c r="A177" s="94">
        <f>medidas_sup!A19</f>
        <v>0</v>
      </c>
      <c r="B177" s="94">
        <f>medidas_a10!H19+medidas_a10!G19</f>
        <v>0</v>
      </c>
      <c r="C177" s="94">
        <f>(medidas_sup!H19+medidas_sup!G19)</f>
        <v>0</v>
      </c>
      <c r="D177" s="94">
        <f t="shared" si="3"/>
        <v>0</v>
      </c>
      <c r="E177" s="21"/>
      <c r="F177" s="21"/>
      <c r="G177" s="10"/>
      <c r="H177" s="10"/>
      <c r="I177" s="10"/>
      <c r="J177" s="10"/>
      <c r="K177" s="10"/>
      <c r="L177" s="10"/>
      <c r="M177" s="10"/>
    </row>
    <row r="178" spans="1:13">
      <c r="A178" s="94">
        <f>medidas_sup!A20</f>
        <v>0</v>
      </c>
      <c r="B178" s="94">
        <f>medidas_a10!H20+medidas_a10!G20</f>
        <v>0</v>
      </c>
      <c r="C178" s="94">
        <f>(medidas_sup!H20+medidas_sup!G20)</f>
        <v>0</v>
      </c>
      <c r="D178" s="94">
        <f t="shared" si="3"/>
        <v>0</v>
      </c>
      <c r="E178" s="21"/>
      <c r="F178" s="21"/>
      <c r="G178" s="10"/>
      <c r="H178" s="10"/>
      <c r="I178" s="10"/>
      <c r="J178" s="10"/>
      <c r="K178" s="10"/>
      <c r="L178" s="10"/>
      <c r="M178" s="10"/>
    </row>
    <row r="179" spans="1:13">
      <c r="A179" s="94">
        <f>medidas_sup!A21</f>
        <v>0</v>
      </c>
      <c r="B179" s="94">
        <f>medidas_a10!H21+medidas_a10!G21</f>
        <v>0</v>
      </c>
      <c r="C179" s="94">
        <f>(medidas_sup!H21+medidas_sup!G21)</f>
        <v>0</v>
      </c>
      <c r="D179" s="94">
        <f t="shared" si="3"/>
        <v>0</v>
      </c>
      <c r="E179" s="21"/>
      <c r="F179" s="21"/>
      <c r="G179" s="10"/>
      <c r="H179" s="10"/>
      <c r="I179" s="10"/>
      <c r="J179" s="10"/>
      <c r="K179" s="10"/>
      <c r="L179" s="10"/>
      <c r="M179" s="10"/>
    </row>
    <row r="180" spans="1:13">
      <c r="A180" s="94">
        <f>medidas_sup!A22</f>
        <v>0</v>
      </c>
      <c r="B180" s="94">
        <f>medidas_a10!H22+medidas_a10!G22</f>
        <v>0</v>
      </c>
      <c r="C180" s="94">
        <f>(medidas_sup!H22+medidas_sup!G22)</f>
        <v>0</v>
      </c>
      <c r="D180" s="94">
        <f t="shared" si="3"/>
        <v>0</v>
      </c>
      <c r="E180" s="21"/>
      <c r="F180" s="21"/>
      <c r="G180" s="10"/>
      <c r="H180" s="10"/>
      <c r="I180" s="10"/>
      <c r="J180" s="10"/>
      <c r="K180" s="10"/>
      <c r="L180" s="10"/>
      <c r="M180" s="10"/>
    </row>
    <row r="181" spans="1:13">
      <c r="A181" s="94">
        <f>medidas_sup!A23</f>
        <v>0</v>
      </c>
      <c r="B181" s="94">
        <f>medidas_a10!H23+medidas_a10!G23</f>
        <v>0</v>
      </c>
      <c r="C181" s="94">
        <f>(medidas_sup!H23+medidas_sup!G23)</f>
        <v>0</v>
      </c>
      <c r="D181" s="94">
        <f t="shared" si="3"/>
        <v>0</v>
      </c>
      <c r="E181" s="21"/>
      <c r="F181" s="21"/>
      <c r="G181" s="10"/>
      <c r="H181" s="10"/>
      <c r="I181" s="10"/>
      <c r="J181" s="10"/>
      <c r="K181" s="10"/>
      <c r="L181" s="10"/>
      <c r="M181" s="10"/>
    </row>
    <row r="182" spans="1:13">
      <c r="A182" s="94">
        <f>medidas_sup!A24</f>
        <v>0</v>
      </c>
      <c r="B182" s="94">
        <f>medidas_a10!H24+medidas_a10!G24</f>
        <v>0</v>
      </c>
      <c r="C182" s="94">
        <f>(medidas_sup!H24+medidas_sup!G24)</f>
        <v>0</v>
      </c>
      <c r="D182" s="94">
        <f t="shared" si="3"/>
        <v>0</v>
      </c>
      <c r="E182" s="21"/>
      <c r="F182" s="21"/>
      <c r="G182" s="10"/>
      <c r="H182" s="10"/>
      <c r="I182" s="10"/>
      <c r="J182" s="10"/>
      <c r="K182" s="10"/>
      <c r="L182" s="10"/>
      <c r="M182" s="10"/>
    </row>
    <row r="183" spans="1:13">
      <c r="A183" s="94">
        <f>medidas_sup!A25</f>
        <v>0</v>
      </c>
      <c r="B183" s="94">
        <f>medidas_a10!H25+medidas_a10!G25</f>
        <v>0</v>
      </c>
      <c r="C183" s="94">
        <f>(medidas_sup!H25+medidas_sup!G25)</f>
        <v>0</v>
      </c>
      <c r="D183" s="94">
        <f t="shared" si="3"/>
        <v>0</v>
      </c>
      <c r="E183" s="21"/>
      <c r="F183" s="21"/>
      <c r="G183" s="10"/>
      <c r="H183" s="10"/>
      <c r="I183" s="10"/>
      <c r="J183" s="10"/>
      <c r="K183" s="10"/>
      <c r="L183" s="10"/>
      <c r="M183" s="10"/>
    </row>
    <row r="184" spans="1:13">
      <c r="A184" s="94">
        <f>medidas_sup!A26</f>
        <v>0</v>
      </c>
      <c r="B184" s="94">
        <f>medidas_a10!H26+medidas_a10!G26</f>
        <v>0</v>
      </c>
      <c r="C184" s="94">
        <f>(medidas_sup!H26+medidas_sup!G26)</f>
        <v>0</v>
      </c>
      <c r="D184" s="94">
        <f t="shared" si="3"/>
        <v>0</v>
      </c>
      <c r="E184" s="21"/>
      <c r="F184" s="21"/>
      <c r="G184" s="10"/>
      <c r="H184" s="10"/>
      <c r="I184" s="10"/>
      <c r="J184" s="10"/>
      <c r="K184" s="10"/>
      <c r="L184" s="10"/>
      <c r="M184" s="10"/>
    </row>
    <row r="185" spans="1:13">
      <c r="A185" s="21"/>
      <c r="B185" s="21"/>
      <c r="C185" s="21"/>
      <c r="D185" s="21"/>
      <c r="E185" s="21"/>
      <c r="F185" s="21"/>
      <c r="G185" s="10"/>
      <c r="H185" s="10"/>
      <c r="I185" s="10"/>
      <c r="J185" s="10"/>
      <c r="K185" s="10"/>
      <c r="L185" s="10"/>
      <c r="M185" s="10"/>
    </row>
    <row r="186" spans="1:13">
      <c r="A186" s="117" t="s">
        <v>5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</row>
    <row r="187" spans="1:13">
      <c r="A187" s="119" t="s">
        <v>29</v>
      </c>
      <c r="B187" s="119"/>
      <c r="C187" s="119"/>
      <c r="D187" s="119"/>
      <c r="E187" s="119"/>
      <c r="F187" s="119"/>
      <c r="G187" s="23"/>
      <c r="H187" s="23"/>
      <c r="I187" s="23"/>
      <c r="J187" s="23"/>
      <c r="K187" s="23"/>
      <c r="L187" s="23"/>
      <c r="M187" s="23"/>
    </row>
    <row r="188" spans="1:13">
      <c r="A188" s="93" t="s">
        <v>30</v>
      </c>
      <c r="B188" s="93" t="s">
        <v>46</v>
      </c>
      <c r="C188" s="93" t="s">
        <v>47</v>
      </c>
      <c r="D188" s="93" t="s">
        <v>2</v>
      </c>
      <c r="E188" s="93" t="s">
        <v>3</v>
      </c>
      <c r="F188" s="93" t="s">
        <v>60</v>
      </c>
      <c r="G188" s="10"/>
      <c r="H188" s="21"/>
      <c r="I188" s="10"/>
      <c r="J188" s="10"/>
      <c r="K188" s="10"/>
      <c r="L188" s="10"/>
      <c r="M188" s="10"/>
    </row>
    <row r="189" spans="1:13">
      <c r="A189" s="94" t="str">
        <f>medidas_sup!A7</f>
        <v>gtreffg</v>
      </c>
      <c r="B189" s="18" t="str">
        <f>IF(medidas_a10!B7&gt;0,AVERAGE(medidas_a10!B7:'medidas_a10'!C7),"vazio")</f>
        <v>vazio</v>
      </c>
      <c r="C189" s="18">
        <f ca="1">IF(medidas_sup!B7&gt;0,AVERAGE(medidas_sup!B7:'medidas_sup'!C7),"vazio")</f>
        <v>123</v>
      </c>
      <c r="D189" s="27" t="e">
        <f ca="1">PEARSON(B189:B208,C189:C208)</f>
        <v>#DIV/0!</v>
      </c>
      <c r="E189" s="27" t="e">
        <f ca="1">(F189/D189)</f>
        <v>#DIV/0!</v>
      </c>
      <c r="F189" s="27" t="e">
        <f ca="1">(2*E193)/(E194+E195+((E191-E192)^2))</f>
        <v>#DIV/0!</v>
      </c>
      <c r="G189" s="10"/>
      <c r="H189" s="21"/>
      <c r="I189" s="10"/>
      <c r="J189" s="10"/>
      <c r="K189" s="10"/>
      <c r="L189" s="10"/>
      <c r="M189" s="10"/>
    </row>
    <row r="190" spans="1:13">
      <c r="A190" s="94">
        <f>medidas_sup!A8</f>
        <v>0</v>
      </c>
      <c r="B190" s="18" t="str">
        <f>IF(medidas_a10!B8&gt;0,AVERAGE(medidas_a10!B8:'medidas_a10'!C8),"vazio")</f>
        <v>vazio</v>
      </c>
      <c r="C190" s="18" t="str">
        <f>IF(medidas_sup!B8&gt;0,AVERAGE(medidas_sup!B8:'medidas_sup'!C8),"vazio")</f>
        <v>vazio</v>
      </c>
      <c r="D190" s="51"/>
      <c r="E190" s="47"/>
      <c r="F190" s="21"/>
      <c r="G190" s="21"/>
      <c r="H190" s="21"/>
      <c r="I190" s="10"/>
      <c r="J190" s="10"/>
      <c r="K190" s="10"/>
      <c r="L190" s="10"/>
      <c r="M190" s="10"/>
    </row>
    <row r="191" spans="1:13">
      <c r="A191" s="94">
        <f>medidas_sup!A9</f>
        <v>0</v>
      </c>
      <c r="B191" s="18" t="str">
        <f>IF(medidas_a10!B9&gt;0,AVERAGE(medidas_a10!B9:'medidas_a10'!C9),"vazio")</f>
        <v>vazio</v>
      </c>
      <c r="C191" s="18" t="str">
        <f>IF(medidas_sup!B9&gt;0,AVERAGE(medidas_sup!B9:'medidas_sup'!C9),"vazio")</f>
        <v>vazio</v>
      </c>
      <c r="D191" s="53" t="s">
        <v>46</v>
      </c>
      <c r="E191" s="52" t="e">
        <f>AVERAGE(B189:B208)</f>
        <v>#DIV/0!</v>
      </c>
      <c r="F191" s="57"/>
      <c r="G191" s="21"/>
      <c r="H191" s="21"/>
      <c r="I191" s="10"/>
      <c r="J191" s="10"/>
      <c r="K191" s="10"/>
      <c r="L191" s="10"/>
      <c r="M191" s="10"/>
    </row>
    <row r="192" spans="1:13">
      <c r="A192" s="94">
        <f>medidas_sup!A10</f>
        <v>0</v>
      </c>
      <c r="B192" s="18" t="str">
        <f>IF(medidas_a10!B10&gt;0,AVERAGE(medidas_a10!B10:'medidas_a10'!C10),"vazio")</f>
        <v>vazio</v>
      </c>
      <c r="C192" s="18" t="str">
        <f>IF(medidas_sup!B10&gt;0,AVERAGE(medidas_sup!B10:'medidas_sup'!C10),"vazio")</f>
        <v>vazio</v>
      </c>
      <c r="D192" s="53" t="s">
        <v>47</v>
      </c>
      <c r="E192" s="52">
        <f ca="1">AVERAGE(C189:C208)</f>
        <v>123</v>
      </c>
      <c r="F192" s="57"/>
      <c r="G192" s="21"/>
      <c r="H192" s="21"/>
      <c r="I192" s="10"/>
      <c r="J192" s="10"/>
      <c r="K192" s="10"/>
      <c r="L192" s="10"/>
      <c r="M192" s="10"/>
    </row>
    <row r="193" spans="1:13" ht="14.25">
      <c r="A193" s="94">
        <f>medidas_sup!A11</f>
        <v>0</v>
      </c>
      <c r="B193" s="18" t="str">
        <f>IF(medidas_a10!B11&gt;0,AVERAGE(medidas_a10!B11:'medidas_a10'!C11),"vazio")</f>
        <v>vazio</v>
      </c>
      <c r="C193" s="18" t="str">
        <f>IF(medidas_sup!B11&gt;0,AVERAGE(medidas_sup!B11:'medidas_sup'!C11),"vazio")</f>
        <v>vazio</v>
      </c>
      <c r="D193" s="53" t="s">
        <v>48</v>
      </c>
      <c r="E193" s="52" t="e">
        <f ca="1">COVAR(B189:B208,C189:C208)</f>
        <v>#DIV/0!</v>
      </c>
      <c r="F193" s="57"/>
      <c r="G193" s="21"/>
      <c r="H193" s="21"/>
      <c r="I193" s="10"/>
      <c r="J193" s="10"/>
      <c r="K193" s="10"/>
      <c r="L193" s="10"/>
      <c r="M193" s="10"/>
    </row>
    <row r="194" spans="1:13">
      <c r="A194" s="94">
        <f>medidas_sup!A12</f>
        <v>0</v>
      </c>
      <c r="B194" s="18" t="str">
        <f>IF(medidas_a10!B12&gt;0,AVERAGE(medidas_a10!B12:'medidas_a10'!C12),"vazio")</f>
        <v>vazio</v>
      </c>
      <c r="C194" s="18" t="str">
        <f>IF(medidas_sup!B12&gt;0,AVERAGE(medidas_sup!B12:'medidas_sup'!C12),"vazio")</f>
        <v>vazio</v>
      </c>
      <c r="D194" s="53" t="s">
        <v>49</v>
      </c>
      <c r="E194" s="52" t="e">
        <f>VARP(B189:B208)</f>
        <v>#DIV/0!</v>
      </c>
      <c r="F194" s="57"/>
      <c r="G194" s="21"/>
      <c r="H194" s="21"/>
      <c r="I194" s="10"/>
      <c r="J194" s="10"/>
      <c r="K194" s="10"/>
      <c r="L194" s="10"/>
      <c r="M194" s="10"/>
    </row>
    <row r="195" spans="1:13">
      <c r="A195" s="94">
        <f>medidas_sup!A13</f>
        <v>0</v>
      </c>
      <c r="B195" s="18" t="str">
        <f>IF(medidas_a10!B13&gt;0,AVERAGE(medidas_a10!B13:'medidas_a10'!C13),"vazio")</f>
        <v>vazio</v>
      </c>
      <c r="C195" s="18" t="str">
        <f>IF(medidas_sup!B13&gt;0,AVERAGE(medidas_sup!B13:'medidas_sup'!C13),"vazio")</f>
        <v>vazio</v>
      </c>
      <c r="D195" s="53" t="s">
        <v>50</v>
      </c>
      <c r="E195" s="52">
        <f ca="1">VARP(C189:C208)</f>
        <v>0</v>
      </c>
      <c r="F195" s="48"/>
      <c r="G195" s="21"/>
      <c r="H195" s="21"/>
      <c r="I195" s="10"/>
      <c r="J195" s="10"/>
      <c r="K195" s="10"/>
      <c r="L195" s="10"/>
      <c r="M195" s="10"/>
    </row>
    <row r="196" spans="1:13">
      <c r="A196" s="94">
        <f>medidas_sup!A14</f>
        <v>0</v>
      </c>
      <c r="B196" s="18" t="str">
        <f>IF(medidas_a10!B14&gt;0,AVERAGE(medidas_a10!B14:'medidas_a10'!C14),"vazio")</f>
        <v>vazio</v>
      </c>
      <c r="C196" s="18" t="str">
        <f>IF(medidas_sup!B14&gt;0,AVERAGE(medidas_sup!B14:'medidas_sup'!C14),"vazio")</f>
        <v>vazio</v>
      </c>
      <c r="D196" s="51"/>
      <c r="E196" s="55"/>
      <c r="F196" s="48"/>
      <c r="G196" s="21"/>
      <c r="H196" s="21"/>
      <c r="I196" s="10"/>
      <c r="J196" s="10"/>
      <c r="K196" s="10"/>
      <c r="L196" s="10"/>
      <c r="M196" s="10"/>
    </row>
    <row r="197" spans="1:13">
      <c r="A197" s="94">
        <f>medidas_sup!A15</f>
        <v>0</v>
      </c>
      <c r="B197" s="18" t="str">
        <f>IF(medidas_a10!B15&gt;0,AVERAGE(medidas_a10!B15:'medidas_a10'!C15),"vazio")</f>
        <v>vazio</v>
      </c>
      <c r="C197" s="18" t="str">
        <f>IF(medidas_sup!B15&gt;0,AVERAGE(medidas_sup!B15:'medidas_sup'!C15),"vazio")</f>
        <v>vazio</v>
      </c>
      <c r="D197" s="51"/>
      <c r="E197" s="21"/>
      <c r="F197" s="21"/>
      <c r="G197" s="48"/>
      <c r="H197" s="21"/>
      <c r="I197" s="10"/>
      <c r="J197" s="10"/>
      <c r="K197" s="10"/>
      <c r="L197" s="10"/>
      <c r="M197" s="10"/>
    </row>
    <row r="198" spans="1:13">
      <c r="A198" s="94">
        <f>medidas_sup!A16</f>
        <v>0</v>
      </c>
      <c r="B198" s="18" t="str">
        <f>IF(medidas_a10!B16&gt;0,AVERAGE(medidas_a10!B16:'medidas_a10'!C16),"vazio")</f>
        <v>vazio</v>
      </c>
      <c r="C198" s="18" t="str">
        <f>IF(medidas_sup!B16&gt;0,AVERAGE(medidas_sup!B16:'medidas_sup'!C16),"vazio")</f>
        <v>vazio</v>
      </c>
      <c r="D198" s="51"/>
      <c r="E198" s="21"/>
      <c r="F198" s="21"/>
      <c r="G198" s="21"/>
      <c r="H198" s="21"/>
      <c r="I198" s="10"/>
      <c r="J198" s="10"/>
      <c r="K198" s="10"/>
      <c r="L198" s="10"/>
      <c r="M198" s="10"/>
    </row>
    <row r="199" spans="1:13">
      <c r="A199" s="94">
        <f>medidas_sup!A17</f>
        <v>0</v>
      </c>
      <c r="B199" s="18" t="str">
        <f>IF(medidas_a10!B17&gt;0,AVERAGE(medidas_a10!B17:'medidas_a10'!C17),"vazio")</f>
        <v>vazio</v>
      </c>
      <c r="C199" s="18" t="str">
        <f>IF(medidas_sup!B17&gt;0,AVERAGE(medidas_sup!B17:'medidas_sup'!C17),"vazio")</f>
        <v>vazio</v>
      </c>
      <c r="D199" s="51"/>
      <c r="E199" s="21"/>
      <c r="F199" s="21"/>
      <c r="G199" s="21"/>
      <c r="H199" s="21"/>
      <c r="I199" s="10"/>
      <c r="J199" s="10"/>
      <c r="K199" s="10"/>
      <c r="L199" s="10"/>
      <c r="M199" s="10"/>
    </row>
    <row r="200" spans="1:13">
      <c r="A200" s="94">
        <f>medidas_sup!A18</f>
        <v>0</v>
      </c>
      <c r="B200" s="18" t="str">
        <f>IF(medidas_a10!B18&gt;0,AVERAGE(medidas_a10!B18:'medidas_a10'!C18),"vazio")</f>
        <v>vazio</v>
      </c>
      <c r="C200" s="18" t="str">
        <f>IF(medidas_sup!B18&gt;0,AVERAGE(medidas_sup!B18:'medidas_sup'!C18),"vazio")</f>
        <v>vazio</v>
      </c>
      <c r="D200" s="51"/>
      <c r="E200" s="21"/>
      <c r="F200" s="21"/>
      <c r="G200" s="21"/>
      <c r="H200" s="21"/>
      <c r="I200" s="10"/>
      <c r="J200" s="10"/>
      <c r="K200" s="10"/>
      <c r="L200" s="10"/>
      <c r="M200" s="10"/>
    </row>
    <row r="201" spans="1:13">
      <c r="A201" s="94">
        <f>medidas_sup!A19</f>
        <v>0</v>
      </c>
      <c r="B201" s="18" t="str">
        <f>IF(medidas_a10!B19&gt;0,AVERAGE(medidas_a10!B19:'medidas_a10'!C19),"vazio")</f>
        <v>vazio</v>
      </c>
      <c r="C201" s="18" t="str">
        <f>IF(medidas_sup!B19&gt;0,AVERAGE(medidas_sup!B19:'medidas_sup'!C19),"vazio")</f>
        <v>vazio</v>
      </c>
      <c r="D201" s="51"/>
      <c r="E201" s="21"/>
      <c r="F201" s="21"/>
      <c r="G201" s="21"/>
      <c r="H201" s="21"/>
      <c r="I201" s="10"/>
      <c r="J201" s="10"/>
      <c r="K201" s="10"/>
      <c r="L201" s="10"/>
      <c r="M201" s="10"/>
    </row>
    <row r="202" spans="1:13">
      <c r="A202" s="94">
        <f>medidas_sup!A20</f>
        <v>0</v>
      </c>
      <c r="B202" s="18" t="str">
        <f>IF(medidas_a10!B20&gt;0,AVERAGE(medidas_a10!B20:'medidas_a10'!C20),"vazio")</f>
        <v>vazio</v>
      </c>
      <c r="C202" s="18" t="str">
        <f>IF(medidas_sup!B20&gt;0,AVERAGE(medidas_sup!B20:'medidas_sup'!C20),"vazio")</f>
        <v>vazio</v>
      </c>
      <c r="D202" s="51"/>
      <c r="E202" s="21"/>
      <c r="F202" s="48"/>
      <c r="G202" s="21"/>
      <c r="H202" s="21"/>
      <c r="I202" s="10"/>
      <c r="J202" s="10"/>
      <c r="K202" s="10"/>
      <c r="L202" s="10"/>
      <c r="M202" s="10"/>
    </row>
    <row r="203" spans="1:13">
      <c r="A203" s="94">
        <f>medidas_sup!A21</f>
        <v>0</v>
      </c>
      <c r="B203" s="18" t="str">
        <f>IF(medidas_a10!B21&gt;0,AVERAGE(medidas_a10!B21:'medidas_a10'!C21),"vazio")</f>
        <v>vazio</v>
      </c>
      <c r="C203" s="18" t="str">
        <f>IF(medidas_sup!B21&gt;0,AVERAGE(medidas_sup!B21:'medidas_sup'!C21),"vazio")</f>
        <v>vazio</v>
      </c>
      <c r="D203" s="51"/>
      <c r="E203" s="21"/>
      <c r="F203" s="21"/>
      <c r="G203" s="21"/>
      <c r="H203" s="21"/>
      <c r="I203" s="10"/>
      <c r="J203" s="10"/>
      <c r="K203" s="10"/>
      <c r="L203" s="10"/>
      <c r="M203" s="10"/>
    </row>
    <row r="204" spans="1:13">
      <c r="A204" s="94">
        <f>medidas_sup!A22</f>
        <v>0</v>
      </c>
      <c r="B204" s="18" t="str">
        <f>IF(medidas_a10!B22&gt;0,AVERAGE(medidas_a10!B22:'medidas_a10'!C22),"vazio")</f>
        <v>vazio</v>
      </c>
      <c r="C204" s="18" t="str">
        <f>IF(medidas_sup!B22&gt;0,AVERAGE(medidas_sup!B22:'medidas_sup'!C22),"vazio")</f>
        <v>vazio</v>
      </c>
      <c r="D204" s="51"/>
      <c r="E204" s="21"/>
      <c r="F204" s="21"/>
      <c r="G204" s="21"/>
      <c r="H204" s="21"/>
      <c r="I204" s="10"/>
      <c r="J204" s="10"/>
      <c r="K204" s="10"/>
      <c r="L204" s="10"/>
      <c r="M204" s="10"/>
    </row>
    <row r="205" spans="1:13">
      <c r="A205" s="94">
        <f>medidas_sup!A23</f>
        <v>0</v>
      </c>
      <c r="B205" s="18" t="str">
        <f>IF(medidas_a10!B23&gt;0,AVERAGE(medidas_a10!B23:'medidas_a10'!C23),"vazio")</f>
        <v>vazio</v>
      </c>
      <c r="C205" s="18" t="str">
        <f>IF(medidas_sup!B23&gt;0,AVERAGE(medidas_sup!B23:'medidas_sup'!C23),"vazio")</f>
        <v>vazio</v>
      </c>
      <c r="D205" s="51"/>
      <c r="E205" s="21"/>
      <c r="F205" s="21"/>
      <c r="G205" s="21"/>
      <c r="H205" s="21"/>
      <c r="I205" s="10"/>
      <c r="J205" s="10"/>
      <c r="K205" s="10"/>
      <c r="L205" s="10"/>
      <c r="M205" s="10"/>
    </row>
    <row r="206" spans="1:13">
      <c r="A206" s="94">
        <f>medidas_sup!A24</f>
        <v>0</v>
      </c>
      <c r="B206" s="18" t="str">
        <f>IF(medidas_a10!B24&gt;0,AVERAGE(medidas_a10!B24:'medidas_a10'!C24),"vazio")</f>
        <v>vazio</v>
      </c>
      <c r="C206" s="18" t="str">
        <f>IF(medidas_sup!B24&gt;0,AVERAGE(medidas_sup!B24:'medidas_sup'!C24),"vazio")</f>
        <v>vazio</v>
      </c>
      <c r="D206" s="51"/>
      <c r="E206" s="21"/>
      <c r="F206" s="21"/>
      <c r="G206" s="21"/>
      <c r="H206" s="21"/>
      <c r="I206" s="10"/>
      <c r="J206" s="10"/>
      <c r="K206" s="10"/>
      <c r="L206" s="10"/>
      <c r="M206" s="10"/>
    </row>
    <row r="207" spans="1:13">
      <c r="A207" s="94">
        <f>medidas_sup!A25</f>
        <v>0</v>
      </c>
      <c r="B207" s="18" t="str">
        <f>IF(medidas_a10!B25&gt;0,AVERAGE(medidas_a10!B25:'medidas_a10'!C25),"vazio")</f>
        <v>vazio</v>
      </c>
      <c r="C207" s="18" t="str">
        <f>IF(medidas_sup!B25&gt;0,AVERAGE(medidas_sup!B25:'medidas_sup'!C25),"vazio")</f>
        <v>vazio</v>
      </c>
      <c r="D207" s="51"/>
      <c r="E207" s="21"/>
      <c r="F207" s="21"/>
      <c r="G207" s="21"/>
      <c r="H207" s="21"/>
      <c r="I207" s="10"/>
      <c r="J207" s="10"/>
      <c r="K207" s="10"/>
      <c r="L207" s="10"/>
      <c r="M207" s="10"/>
    </row>
    <row r="208" spans="1:13">
      <c r="A208" s="94">
        <f>medidas_sup!A26</f>
        <v>0</v>
      </c>
      <c r="B208" s="18" t="str">
        <f>IF(medidas_a10!B26&gt;0,AVERAGE(medidas_a10!B26:'medidas_a10'!C26),"vazio")</f>
        <v>vazio</v>
      </c>
      <c r="C208" s="18" t="str">
        <f>IF(medidas_sup!B26&gt;0,AVERAGE(medidas_sup!B26:'medidas_sup'!C26),"vazio")</f>
        <v>vazio</v>
      </c>
      <c r="D208" s="51"/>
      <c r="E208" s="21"/>
      <c r="F208" s="21"/>
      <c r="G208" s="21"/>
      <c r="H208" s="21"/>
      <c r="I208" s="10"/>
      <c r="J208" s="10"/>
      <c r="K208" s="10"/>
      <c r="L208" s="10"/>
      <c r="M208" s="10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10"/>
      <c r="J209" s="10"/>
      <c r="K209" s="10"/>
      <c r="L209" s="10"/>
      <c r="M209" s="10"/>
    </row>
    <row r="210" spans="1:13">
      <c r="A210" s="119" t="s">
        <v>39</v>
      </c>
      <c r="B210" s="119"/>
      <c r="C210" s="119"/>
      <c r="D210" s="119"/>
      <c r="E210" s="119"/>
      <c r="F210" s="119"/>
      <c r="G210" s="23"/>
      <c r="H210" s="23"/>
      <c r="I210" s="23"/>
      <c r="J210" s="23"/>
      <c r="K210" s="23"/>
      <c r="L210" s="23"/>
      <c r="M210" s="23"/>
    </row>
    <row r="211" spans="1:13">
      <c r="A211" s="93" t="s">
        <v>30</v>
      </c>
      <c r="B211" s="93" t="s">
        <v>46</v>
      </c>
      <c r="C211" s="93" t="s">
        <v>47</v>
      </c>
      <c r="D211" s="93" t="s">
        <v>2</v>
      </c>
      <c r="E211" s="93" t="s">
        <v>3</v>
      </c>
      <c r="F211" s="93" t="s">
        <v>60</v>
      </c>
      <c r="G211" s="10"/>
      <c r="H211" s="21"/>
      <c r="I211" s="10"/>
      <c r="J211" s="10"/>
      <c r="K211" s="10"/>
      <c r="L211" s="10"/>
      <c r="M211" s="10"/>
    </row>
    <row r="212" spans="1:13">
      <c r="A212" s="94" t="str">
        <f>medidas_sup!A7</f>
        <v>gtreffg</v>
      </c>
      <c r="B212" s="18" t="str">
        <f>IF(medidas_a10!D7&gt;0,AVERAGE(medidas_a10!D7:'medidas_a10'!E7),"vazio")</f>
        <v>vazio</v>
      </c>
      <c r="C212" s="18" t="str">
        <f>IF(medidas_sup!D7&gt;0,AVERAGE(medidas_sup!D7:'medidas_sup'!E7),"vazio")</f>
        <v>vazio</v>
      </c>
      <c r="D212" s="27" t="e">
        <f>PEARSON(B212:B231,C212:C231)</f>
        <v>#DIV/0!</v>
      </c>
      <c r="E212" s="27" t="e">
        <f>(F212/D212)</f>
        <v>#DIV/0!</v>
      </c>
      <c r="F212" s="27" t="e">
        <f>(2*E216)/(E217+E218+((E214-E215)^2))</f>
        <v>#DIV/0!</v>
      </c>
      <c r="G212" s="10"/>
      <c r="H212" s="21"/>
      <c r="I212" s="10"/>
      <c r="J212" s="10"/>
      <c r="K212" s="10"/>
      <c r="L212" s="10"/>
      <c r="M212" s="10"/>
    </row>
    <row r="213" spans="1:13">
      <c r="A213" s="94">
        <f>medidas_sup!A8</f>
        <v>0</v>
      </c>
      <c r="B213" s="18" t="str">
        <f>IF(medidas_a10!D8&gt;0,AVERAGE(medidas_a10!D8:'medidas_a10'!E8),"vazio")</f>
        <v>vazio</v>
      </c>
      <c r="C213" s="18" t="str">
        <f>IF(medidas_sup!D8&gt;0,AVERAGE(medidas_sup!D8:'medidas_sup'!E8),"vazio")</f>
        <v>vazio</v>
      </c>
      <c r="D213" s="51"/>
      <c r="E213" s="47"/>
      <c r="F213" s="21"/>
      <c r="G213" s="21"/>
      <c r="H213" s="21"/>
      <c r="I213" s="10"/>
      <c r="J213" s="10"/>
      <c r="K213" s="10"/>
      <c r="L213" s="10"/>
      <c r="M213" s="10"/>
    </row>
    <row r="214" spans="1:13">
      <c r="A214" s="94">
        <f>medidas_sup!A9</f>
        <v>0</v>
      </c>
      <c r="B214" s="18" t="str">
        <f>IF(medidas_a10!D9&gt;0,AVERAGE(medidas_a10!D9:'medidas_a10'!E9),"vazio")</f>
        <v>vazio</v>
      </c>
      <c r="C214" s="18" t="str">
        <f>IF(medidas_sup!D9&gt;0,AVERAGE(medidas_sup!D9:'medidas_sup'!E9),"vazio")</f>
        <v>vazio</v>
      </c>
      <c r="D214" s="53" t="s">
        <v>46</v>
      </c>
      <c r="E214" s="52" t="e">
        <f>AVERAGE(B212:B231)</f>
        <v>#DIV/0!</v>
      </c>
      <c r="F214" s="57"/>
      <c r="G214" s="21"/>
      <c r="H214" s="21"/>
      <c r="I214" s="10"/>
      <c r="J214" s="10"/>
      <c r="K214" s="10"/>
      <c r="L214" s="10"/>
      <c r="M214" s="10"/>
    </row>
    <row r="215" spans="1:13">
      <c r="A215" s="94">
        <f>medidas_sup!A10</f>
        <v>0</v>
      </c>
      <c r="B215" s="18" t="str">
        <f>IF(medidas_a10!D10&gt;0,AVERAGE(medidas_a10!D10:'medidas_a10'!E10),"vazio")</f>
        <v>vazio</v>
      </c>
      <c r="C215" s="18" t="str">
        <f>IF(medidas_sup!D10&gt;0,AVERAGE(medidas_sup!D10:'medidas_sup'!E10),"vazio")</f>
        <v>vazio</v>
      </c>
      <c r="D215" s="53" t="s">
        <v>47</v>
      </c>
      <c r="E215" s="52" t="e">
        <f>AVERAGE(C212:C231)</f>
        <v>#DIV/0!</v>
      </c>
      <c r="F215" s="57"/>
      <c r="G215" s="21"/>
      <c r="H215" s="21"/>
      <c r="I215" s="10"/>
      <c r="J215" s="10"/>
      <c r="K215" s="10"/>
      <c r="L215" s="10"/>
      <c r="M215" s="10"/>
    </row>
    <row r="216" spans="1:13" ht="14.25">
      <c r="A216" s="94">
        <f>medidas_sup!A11</f>
        <v>0</v>
      </c>
      <c r="B216" s="18" t="str">
        <f>IF(medidas_a10!D11&gt;0,AVERAGE(medidas_a10!D11:'medidas_a10'!E11),"vazio")</f>
        <v>vazio</v>
      </c>
      <c r="C216" s="18" t="str">
        <f>IF(medidas_sup!D11&gt;0,AVERAGE(medidas_sup!D11:'medidas_sup'!E11),"vazio")</f>
        <v>vazio</v>
      </c>
      <c r="D216" s="53" t="s">
        <v>48</v>
      </c>
      <c r="E216" s="52" t="e">
        <f>COVAR(B212:B231,C212:C231)</f>
        <v>#DIV/0!</v>
      </c>
      <c r="F216" s="57"/>
      <c r="G216" s="21"/>
      <c r="H216" s="21"/>
      <c r="I216" s="10"/>
      <c r="J216" s="10"/>
      <c r="K216" s="10"/>
      <c r="L216" s="10"/>
      <c r="M216" s="10"/>
    </row>
    <row r="217" spans="1:13">
      <c r="A217" s="94">
        <f>medidas_sup!A12</f>
        <v>0</v>
      </c>
      <c r="B217" s="18" t="str">
        <f>IF(medidas_a10!D12&gt;0,AVERAGE(medidas_a10!D12:'medidas_a10'!E12),"vazio")</f>
        <v>vazio</v>
      </c>
      <c r="C217" s="18" t="str">
        <f>IF(medidas_sup!D12&gt;0,AVERAGE(medidas_sup!D12:'medidas_sup'!E12),"vazio")</f>
        <v>vazio</v>
      </c>
      <c r="D217" s="53" t="s">
        <v>49</v>
      </c>
      <c r="E217" s="52" t="e">
        <f>VARP(B212:B231)</f>
        <v>#DIV/0!</v>
      </c>
      <c r="F217" s="57"/>
      <c r="G217" s="21"/>
      <c r="H217" s="21"/>
      <c r="I217" s="10"/>
      <c r="J217" s="10"/>
      <c r="K217" s="10"/>
      <c r="L217" s="10"/>
      <c r="M217" s="10"/>
    </row>
    <row r="218" spans="1:13">
      <c r="A218" s="94">
        <f>medidas_sup!A13</f>
        <v>0</v>
      </c>
      <c r="B218" s="18" t="str">
        <f>IF(medidas_a10!D13&gt;0,AVERAGE(medidas_a10!D13:'medidas_a10'!E13),"vazio")</f>
        <v>vazio</v>
      </c>
      <c r="C218" s="18" t="str">
        <f>IF(medidas_sup!D13&gt;0,AVERAGE(medidas_sup!D13:'medidas_sup'!E13),"vazio")</f>
        <v>vazio</v>
      </c>
      <c r="D218" s="53" t="s">
        <v>50</v>
      </c>
      <c r="E218" s="52" t="e">
        <f>VARP(C212:C231)</f>
        <v>#DIV/0!</v>
      </c>
      <c r="F218" s="48"/>
      <c r="G218" s="21"/>
      <c r="H218" s="21"/>
      <c r="I218" s="10"/>
      <c r="J218" s="10"/>
      <c r="K218" s="10"/>
      <c r="L218" s="10"/>
      <c r="M218" s="10"/>
    </row>
    <row r="219" spans="1:13">
      <c r="A219" s="94">
        <f>medidas_sup!A14</f>
        <v>0</v>
      </c>
      <c r="B219" s="18" t="str">
        <f>IF(medidas_a10!D14&gt;0,AVERAGE(medidas_a10!D14:'medidas_a10'!E14),"vazio")</f>
        <v>vazio</v>
      </c>
      <c r="C219" s="18" t="str">
        <f>IF(medidas_sup!D14&gt;0,AVERAGE(medidas_sup!D14:'medidas_sup'!E14),"vazio")</f>
        <v>vazio</v>
      </c>
      <c r="D219" s="51"/>
      <c r="E219" s="55"/>
      <c r="F219" s="48"/>
      <c r="G219" s="21"/>
      <c r="H219" s="21"/>
      <c r="I219" s="10"/>
      <c r="J219" s="10"/>
      <c r="K219" s="10"/>
      <c r="L219" s="10"/>
      <c r="M219" s="10"/>
    </row>
    <row r="220" spans="1:13">
      <c r="A220" s="94">
        <f>medidas_sup!A15</f>
        <v>0</v>
      </c>
      <c r="B220" s="18" t="str">
        <f>IF(medidas_a10!D15&gt;0,AVERAGE(medidas_a10!D15:'medidas_a10'!E15),"vazio")</f>
        <v>vazio</v>
      </c>
      <c r="C220" s="18" t="str">
        <f>IF(medidas_sup!D15&gt;0,AVERAGE(medidas_sup!D15:'medidas_sup'!E15),"vazio")</f>
        <v>vazio</v>
      </c>
      <c r="D220" s="51"/>
      <c r="E220" s="21"/>
      <c r="F220" s="21"/>
      <c r="G220" s="48"/>
      <c r="H220" s="21"/>
      <c r="I220" s="10"/>
      <c r="J220" s="10"/>
      <c r="K220" s="10"/>
      <c r="L220" s="10"/>
      <c r="M220" s="10"/>
    </row>
    <row r="221" spans="1:13">
      <c r="A221" s="94">
        <f>medidas_sup!A16</f>
        <v>0</v>
      </c>
      <c r="B221" s="18" t="str">
        <f>IF(medidas_a10!D16&gt;0,AVERAGE(medidas_a10!D16:'medidas_a10'!E16),"vazio")</f>
        <v>vazio</v>
      </c>
      <c r="C221" s="18" t="str">
        <f>IF(medidas_sup!D16&gt;0,AVERAGE(medidas_sup!D16:'medidas_sup'!E16),"vazio")</f>
        <v>vazio</v>
      </c>
      <c r="D221" s="51"/>
      <c r="E221" s="21"/>
      <c r="F221" s="21"/>
      <c r="G221" s="21"/>
      <c r="H221" s="21"/>
      <c r="I221" s="10"/>
      <c r="J221" s="10"/>
      <c r="K221" s="10"/>
      <c r="L221" s="10"/>
      <c r="M221" s="10"/>
    </row>
    <row r="222" spans="1:13">
      <c r="A222" s="94">
        <f>medidas_sup!A17</f>
        <v>0</v>
      </c>
      <c r="B222" s="18" t="str">
        <f>IF(medidas_a10!D17&gt;0,AVERAGE(medidas_a10!D17:'medidas_a10'!E17),"vazio")</f>
        <v>vazio</v>
      </c>
      <c r="C222" s="18" t="str">
        <f>IF(medidas_sup!D17&gt;0,AVERAGE(medidas_sup!D17:'medidas_sup'!E17),"vazio")</f>
        <v>vazio</v>
      </c>
      <c r="D222" s="51"/>
      <c r="E222" s="21"/>
      <c r="F222" s="21"/>
      <c r="G222" s="21"/>
      <c r="H222" s="21"/>
      <c r="I222" s="10"/>
      <c r="J222" s="10"/>
      <c r="K222" s="10"/>
      <c r="L222" s="10"/>
      <c r="M222" s="10"/>
    </row>
    <row r="223" spans="1:13">
      <c r="A223" s="94">
        <f>medidas_sup!A18</f>
        <v>0</v>
      </c>
      <c r="B223" s="18" t="str">
        <f>IF(medidas_a10!D18&gt;0,AVERAGE(medidas_a10!D18:'medidas_a10'!E18),"vazio")</f>
        <v>vazio</v>
      </c>
      <c r="C223" s="18" t="str">
        <f>IF(medidas_sup!D18&gt;0,AVERAGE(medidas_sup!D18:'medidas_sup'!E18),"vazio")</f>
        <v>vazio</v>
      </c>
      <c r="D223" s="51"/>
      <c r="E223" s="21"/>
      <c r="F223" s="21"/>
      <c r="G223" s="21"/>
      <c r="H223" s="21"/>
      <c r="I223" s="10"/>
      <c r="J223" s="10"/>
      <c r="K223" s="10"/>
      <c r="L223" s="10"/>
      <c r="M223" s="10"/>
    </row>
    <row r="224" spans="1:13">
      <c r="A224" s="94">
        <f>medidas_sup!A19</f>
        <v>0</v>
      </c>
      <c r="B224" s="18" t="str">
        <f>IF(medidas_a10!D19&gt;0,AVERAGE(medidas_a10!D19:'medidas_a10'!E19),"vazio")</f>
        <v>vazio</v>
      </c>
      <c r="C224" s="18" t="str">
        <f>IF(medidas_sup!D19&gt;0,AVERAGE(medidas_sup!D19:'medidas_sup'!E19),"vazio")</f>
        <v>vazio</v>
      </c>
      <c r="D224" s="51"/>
      <c r="E224" s="21"/>
      <c r="F224" s="21"/>
      <c r="G224" s="21"/>
      <c r="H224" s="21"/>
      <c r="I224" s="10"/>
      <c r="J224" s="10"/>
      <c r="K224" s="10"/>
      <c r="L224" s="10"/>
      <c r="M224" s="10"/>
    </row>
    <row r="225" spans="1:13">
      <c r="A225" s="94">
        <f>medidas_sup!A20</f>
        <v>0</v>
      </c>
      <c r="B225" s="18" t="str">
        <f>IF(medidas_a10!D20&gt;0,AVERAGE(medidas_a10!D20:'medidas_a10'!E20),"vazio")</f>
        <v>vazio</v>
      </c>
      <c r="C225" s="18" t="str">
        <f>IF(medidas_sup!D20&gt;0,AVERAGE(medidas_sup!D20:'medidas_sup'!E20),"vazio")</f>
        <v>vazio</v>
      </c>
      <c r="D225" s="51"/>
      <c r="E225" s="21"/>
      <c r="F225" s="48"/>
      <c r="G225" s="21"/>
      <c r="H225" s="21"/>
      <c r="I225" s="10"/>
      <c r="J225" s="10"/>
      <c r="K225" s="10"/>
      <c r="L225" s="10"/>
      <c r="M225" s="10"/>
    </row>
    <row r="226" spans="1:13">
      <c r="A226" s="94">
        <f>medidas_sup!A21</f>
        <v>0</v>
      </c>
      <c r="B226" s="18" t="str">
        <f>IF(medidas_a10!D21&gt;0,AVERAGE(medidas_a10!D21:'medidas_a10'!E21),"vazio")</f>
        <v>vazio</v>
      </c>
      <c r="C226" s="18" t="str">
        <f>IF(medidas_sup!D21&gt;0,AVERAGE(medidas_sup!D21:'medidas_sup'!E21),"vazio")</f>
        <v>vazio</v>
      </c>
      <c r="D226" s="51"/>
      <c r="E226" s="21"/>
      <c r="F226" s="21"/>
      <c r="G226" s="21"/>
      <c r="H226" s="21"/>
      <c r="I226" s="10"/>
      <c r="J226" s="10"/>
      <c r="K226" s="10"/>
      <c r="L226" s="10"/>
      <c r="M226" s="10"/>
    </row>
    <row r="227" spans="1:13">
      <c r="A227" s="94">
        <f>medidas_sup!A22</f>
        <v>0</v>
      </c>
      <c r="B227" s="18" t="str">
        <f>IF(medidas_a10!D22&gt;0,AVERAGE(medidas_a10!D22:'medidas_a10'!E22),"vazio")</f>
        <v>vazio</v>
      </c>
      <c r="C227" s="18" t="str">
        <f>IF(medidas_sup!D22&gt;0,AVERAGE(medidas_sup!D22:'medidas_sup'!E22),"vazio")</f>
        <v>vazio</v>
      </c>
      <c r="D227" s="51"/>
      <c r="E227" s="21"/>
      <c r="F227" s="21"/>
      <c r="G227" s="21"/>
      <c r="H227" s="21"/>
      <c r="I227" s="10"/>
      <c r="J227" s="10"/>
      <c r="K227" s="10"/>
      <c r="L227" s="10"/>
      <c r="M227" s="10"/>
    </row>
    <row r="228" spans="1:13">
      <c r="A228" s="94">
        <f>medidas_sup!A23</f>
        <v>0</v>
      </c>
      <c r="B228" s="18" t="str">
        <f>IF(medidas_a10!D23&gt;0,AVERAGE(medidas_a10!D23:'medidas_a10'!E23),"vazio")</f>
        <v>vazio</v>
      </c>
      <c r="C228" s="18" t="str">
        <f>IF(medidas_sup!D23&gt;0,AVERAGE(medidas_sup!D23:'medidas_sup'!E23),"vazio")</f>
        <v>vazio</v>
      </c>
      <c r="D228" s="51"/>
      <c r="E228" s="21"/>
      <c r="F228" s="21"/>
      <c r="G228" s="21"/>
      <c r="H228" s="21"/>
      <c r="I228" s="10"/>
      <c r="J228" s="10"/>
      <c r="K228" s="10"/>
      <c r="L228" s="10"/>
      <c r="M228" s="10"/>
    </row>
    <row r="229" spans="1:13">
      <c r="A229" s="94">
        <f>medidas_sup!A24</f>
        <v>0</v>
      </c>
      <c r="B229" s="18" t="str">
        <f>IF(medidas_a10!D24&gt;0,AVERAGE(medidas_a10!D24:'medidas_a10'!E24),"vazio")</f>
        <v>vazio</v>
      </c>
      <c r="C229" s="18" t="str">
        <f>IF(medidas_sup!D24&gt;0,AVERAGE(medidas_sup!D24:'medidas_sup'!E24),"vazio")</f>
        <v>vazio</v>
      </c>
      <c r="D229" s="51"/>
      <c r="E229" s="21"/>
      <c r="F229" s="21"/>
      <c r="G229" s="21"/>
      <c r="H229" s="21"/>
      <c r="I229" s="10"/>
      <c r="J229" s="10"/>
      <c r="K229" s="10"/>
      <c r="L229" s="10"/>
      <c r="M229" s="10"/>
    </row>
    <row r="230" spans="1:13">
      <c r="A230" s="94">
        <f>medidas_sup!A25</f>
        <v>0</v>
      </c>
      <c r="B230" s="18" t="str">
        <f>IF(medidas_a10!D25&gt;0,AVERAGE(medidas_a10!D25:'medidas_a10'!E25),"vazio")</f>
        <v>vazio</v>
      </c>
      <c r="C230" s="18" t="str">
        <f>IF(medidas_sup!D25&gt;0,AVERAGE(medidas_sup!D25:'medidas_sup'!E25),"vazio")</f>
        <v>vazio</v>
      </c>
      <c r="D230" s="51"/>
      <c r="E230" s="21"/>
      <c r="F230" s="21"/>
      <c r="G230" s="21"/>
      <c r="H230" s="21"/>
      <c r="I230" s="10"/>
      <c r="J230" s="10"/>
      <c r="K230" s="10"/>
      <c r="L230" s="10"/>
      <c r="M230" s="10"/>
    </row>
    <row r="231" spans="1:13">
      <c r="A231" s="94">
        <f>medidas_sup!A26</f>
        <v>0</v>
      </c>
      <c r="B231" s="18" t="str">
        <f>IF(medidas_a10!D26&gt;0,AVERAGE(medidas_a10!D26:'medidas_a10'!E26),"vazio")</f>
        <v>vazio</v>
      </c>
      <c r="C231" s="18" t="str">
        <f>IF(medidas_sup!D26&gt;0,AVERAGE(medidas_sup!D26:'medidas_sup'!E26),"vazio")</f>
        <v>vazio</v>
      </c>
      <c r="D231" s="51"/>
      <c r="E231" s="21"/>
      <c r="F231" s="21"/>
      <c r="G231" s="21"/>
      <c r="H231" s="21"/>
      <c r="I231" s="10"/>
      <c r="J231" s="10"/>
      <c r="K231" s="10"/>
      <c r="L231" s="10"/>
      <c r="M231" s="10"/>
    </row>
    <row r="232" spans="1:13">
      <c r="A232" s="21"/>
      <c r="B232" s="21"/>
      <c r="C232" s="21"/>
      <c r="D232" s="21"/>
      <c r="E232" s="21"/>
      <c r="F232" s="21"/>
      <c r="G232" s="21"/>
      <c r="H232" s="21"/>
      <c r="I232" s="10"/>
      <c r="J232" s="10"/>
      <c r="K232" s="10"/>
      <c r="L232" s="10"/>
      <c r="M232" s="10"/>
    </row>
    <row r="233" spans="1:13">
      <c r="A233" s="119" t="s">
        <v>40</v>
      </c>
      <c r="B233" s="119"/>
      <c r="C233" s="119"/>
      <c r="D233" s="119"/>
      <c r="E233" s="119"/>
      <c r="F233" s="119"/>
      <c r="G233" s="23"/>
      <c r="H233" s="23"/>
      <c r="I233" s="23"/>
      <c r="J233" s="23"/>
      <c r="K233" s="23"/>
      <c r="L233" s="23"/>
      <c r="M233" s="23"/>
    </row>
    <row r="234" spans="1:13">
      <c r="A234" s="93" t="s">
        <v>30</v>
      </c>
      <c r="B234" s="93" t="s">
        <v>46</v>
      </c>
      <c r="C234" s="93" t="s">
        <v>47</v>
      </c>
      <c r="D234" s="93" t="s">
        <v>2</v>
      </c>
      <c r="E234" s="93" t="s">
        <v>3</v>
      </c>
      <c r="F234" s="93" t="s">
        <v>60</v>
      </c>
      <c r="G234" s="10"/>
      <c r="H234" s="21"/>
      <c r="I234" s="10"/>
      <c r="J234" s="10"/>
      <c r="K234" s="10"/>
      <c r="L234" s="10"/>
      <c r="M234" s="10"/>
    </row>
    <row r="235" spans="1:13">
      <c r="A235" s="94" t="str">
        <f>medidas_sup!A7</f>
        <v>gtreffg</v>
      </c>
      <c r="B235" s="18" t="str">
        <f>IF(medidas_a10!F7&gt;0,AVERAGE(medidas_a10!F7:'medidas_a10'!G7),"vazio")</f>
        <v>vazio</v>
      </c>
      <c r="C235" s="18" t="str">
        <f>IF(medidas_sup!F7&gt;0,AVERAGE(medidas_sup!F7:'medidas_sup'!G7),"vazio")</f>
        <v>vazio</v>
      </c>
      <c r="D235" s="27" t="e">
        <f>PEARSON(B235:B254,C235:C254)</f>
        <v>#DIV/0!</v>
      </c>
      <c r="E235" s="27" t="e">
        <f>(F235/D235)</f>
        <v>#DIV/0!</v>
      </c>
      <c r="F235" s="27" t="e">
        <f>(2*E239)/(E240+E241+((E237-E238)^2))</f>
        <v>#DIV/0!</v>
      </c>
      <c r="G235" s="10"/>
      <c r="H235" s="21"/>
      <c r="I235" s="10"/>
      <c r="J235" s="10"/>
      <c r="K235" s="10"/>
      <c r="L235" s="10"/>
      <c r="M235" s="10"/>
    </row>
    <row r="236" spans="1:13">
      <c r="A236" s="94">
        <f>medidas_sup!A8</f>
        <v>0</v>
      </c>
      <c r="B236" s="18" t="str">
        <f>IF(medidas_a10!F8&gt;0,AVERAGE(medidas_a10!F8:'medidas_a10'!G8),"vazio")</f>
        <v>vazio</v>
      </c>
      <c r="C236" s="18" t="str">
        <f>IF(medidas_sup!F8&gt;0,AVERAGE(medidas_sup!F8:'medidas_sup'!G8),"vazio")</f>
        <v>vazio</v>
      </c>
      <c r="D236" s="51"/>
      <c r="E236" s="47"/>
      <c r="F236" s="21"/>
      <c r="G236" s="21"/>
      <c r="H236" s="21"/>
      <c r="I236" s="10"/>
      <c r="J236" s="10"/>
      <c r="K236" s="10"/>
      <c r="L236" s="10"/>
      <c r="M236" s="10"/>
    </row>
    <row r="237" spans="1:13">
      <c r="A237" s="94">
        <f>medidas_sup!A9</f>
        <v>0</v>
      </c>
      <c r="B237" s="18" t="str">
        <f>IF(medidas_a10!F9&gt;0,AVERAGE(medidas_a10!F9:'medidas_a10'!G9),"vazio")</f>
        <v>vazio</v>
      </c>
      <c r="C237" s="18" t="str">
        <f>IF(medidas_sup!F9&gt;0,AVERAGE(medidas_sup!F9:'medidas_sup'!G9),"vazio")</f>
        <v>vazio</v>
      </c>
      <c r="D237" s="53" t="s">
        <v>46</v>
      </c>
      <c r="E237" s="52" t="e">
        <f>AVERAGE(B235:B254)</f>
        <v>#DIV/0!</v>
      </c>
      <c r="F237" s="57"/>
      <c r="G237" s="21"/>
      <c r="H237" s="21"/>
      <c r="I237" s="10"/>
      <c r="J237" s="10"/>
      <c r="K237" s="10"/>
      <c r="L237" s="10"/>
      <c r="M237" s="10"/>
    </row>
    <row r="238" spans="1:13">
      <c r="A238" s="94">
        <f>medidas_sup!A10</f>
        <v>0</v>
      </c>
      <c r="B238" s="18" t="str">
        <f>IF(medidas_a10!F10&gt;0,AVERAGE(medidas_a10!F10:'medidas_a10'!G10),"vazio")</f>
        <v>vazio</v>
      </c>
      <c r="C238" s="18" t="str">
        <f>IF(medidas_sup!F10&gt;0,AVERAGE(medidas_sup!F10:'medidas_sup'!G10),"vazio")</f>
        <v>vazio</v>
      </c>
      <c r="D238" s="53" t="s">
        <v>47</v>
      </c>
      <c r="E238" s="52" t="e">
        <f>AVERAGE(C235:C254)</f>
        <v>#DIV/0!</v>
      </c>
      <c r="F238" s="57"/>
      <c r="G238" s="21"/>
      <c r="H238" s="21"/>
      <c r="I238" s="10"/>
      <c r="J238" s="10"/>
      <c r="K238" s="10"/>
      <c r="L238" s="10"/>
      <c r="M238" s="10"/>
    </row>
    <row r="239" spans="1:13" ht="14.25">
      <c r="A239" s="94">
        <f>medidas_sup!A11</f>
        <v>0</v>
      </c>
      <c r="B239" s="18" t="str">
        <f>IF(medidas_a10!F11&gt;0,AVERAGE(medidas_a10!F11:'medidas_a10'!G11),"vazio")</f>
        <v>vazio</v>
      </c>
      <c r="C239" s="18" t="str">
        <f>IF(medidas_sup!F11&gt;0,AVERAGE(medidas_sup!F11:'medidas_sup'!G11),"vazio")</f>
        <v>vazio</v>
      </c>
      <c r="D239" s="53" t="s">
        <v>48</v>
      </c>
      <c r="E239" s="52" t="e">
        <f>COVAR(B235:B254,C235:C254)</f>
        <v>#DIV/0!</v>
      </c>
      <c r="F239" s="57"/>
      <c r="G239" s="21"/>
      <c r="H239" s="21"/>
      <c r="I239" s="10"/>
      <c r="J239" s="10"/>
      <c r="K239" s="10"/>
      <c r="L239" s="10"/>
      <c r="M239" s="10"/>
    </row>
    <row r="240" spans="1:13">
      <c r="A240" s="94">
        <f>medidas_sup!A12</f>
        <v>0</v>
      </c>
      <c r="B240" s="18" t="str">
        <f>IF(medidas_a10!F12&gt;0,AVERAGE(medidas_a10!F12:'medidas_a10'!G12),"vazio")</f>
        <v>vazio</v>
      </c>
      <c r="C240" s="18" t="str">
        <f>IF(medidas_sup!F12&gt;0,AVERAGE(medidas_sup!F12:'medidas_sup'!G12),"vazio")</f>
        <v>vazio</v>
      </c>
      <c r="D240" s="53" t="s">
        <v>49</v>
      </c>
      <c r="E240" s="52" t="e">
        <f>VARP(B235:B254)</f>
        <v>#DIV/0!</v>
      </c>
      <c r="F240" s="57"/>
      <c r="G240" s="21"/>
      <c r="H240" s="21"/>
      <c r="I240" s="10"/>
      <c r="J240" s="10"/>
      <c r="K240" s="10"/>
      <c r="L240" s="10"/>
      <c r="M240" s="10"/>
    </row>
    <row r="241" spans="1:13">
      <c r="A241" s="94">
        <f>medidas_sup!A13</f>
        <v>0</v>
      </c>
      <c r="B241" s="18" t="str">
        <f>IF(medidas_a10!F13&gt;0,AVERAGE(medidas_a10!F13:'medidas_a10'!G13),"vazio")</f>
        <v>vazio</v>
      </c>
      <c r="C241" s="18" t="str">
        <f>IF(medidas_sup!F13&gt;0,AVERAGE(medidas_sup!F13:'medidas_sup'!G13),"vazio")</f>
        <v>vazio</v>
      </c>
      <c r="D241" s="53" t="s">
        <v>50</v>
      </c>
      <c r="E241" s="52" t="e">
        <f>VARP(C235:C254)</f>
        <v>#DIV/0!</v>
      </c>
      <c r="F241" s="48"/>
      <c r="G241" s="21"/>
      <c r="H241" s="21"/>
      <c r="I241" s="10"/>
      <c r="J241" s="10"/>
      <c r="K241" s="10"/>
      <c r="L241" s="10"/>
      <c r="M241" s="10"/>
    </row>
    <row r="242" spans="1:13">
      <c r="A242" s="94">
        <f>medidas_sup!A14</f>
        <v>0</v>
      </c>
      <c r="B242" s="18" t="str">
        <f>IF(medidas_a10!F14&gt;0,AVERAGE(medidas_a10!F14:'medidas_a10'!G14),"vazio")</f>
        <v>vazio</v>
      </c>
      <c r="C242" s="18" t="str">
        <f>IF(medidas_sup!F14&gt;0,AVERAGE(medidas_sup!F14:'medidas_sup'!G14),"vazio")</f>
        <v>vazio</v>
      </c>
      <c r="D242" s="51"/>
      <c r="E242" s="55"/>
      <c r="F242" s="48"/>
      <c r="G242" s="21"/>
      <c r="H242" s="21"/>
      <c r="I242" s="10"/>
      <c r="J242" s="10"/>
      <c r="K242" s="10"/>
      <c r="L242" s="10"/>
      <c r="M242" s="10"/>
    </row>
    <row r="243" spans="1:13">
      <c r="A243" s="94">
        <f>medidas_sup!A15</f>
        <v>0</v>
      </c>
      <c r="B243" s="18" t="str">
        <f>IF(medidas_a10!F15&gt;0,AVERAGE(medidas_a10!F15:'medidas_a10'!G15),"vazio")</f>
        <v>vazio</v>
      </c>
      <c r="C243" s="18" t="str">
        <f>IF(medidas_sup!F15&gt;0,AVERAGE(medidas_sup!F15:'medidas_sup'!G15),"vazio")</f>
        <v>vazio</v>
      </c>
      <c r="D243" s="51"/>
      <c r="E243" s="21"/>
      <c r="F243" s="21"/>
      <c r="G243" s="48"/>
      <c r="H243" s="21"/>
      <c r="I243" s="10"/>
      <c r="J243" s="10"/>
      <c r="K243" s="10"/>
      <c r="L243" s="10"/>
      <c r="M243" s="10"/>
    </row>
    <row r="244" spans="1:13">
      <c r="A244" s="94">
        <f>medidas_sup!A16</f>
        <v>0</v>
      </c>
      <c r="B244" s="18" t="str">
        <f>IF(medidas_a10!F16&gt;0,AVERAGE(medidas_a10!F16:'medidas_a10'!G16),"vazio")</f>
        <v>vazio</v>
      </c>
      <c r="C244" s="18" t="str">
        <f>IF(medidas_sup!F16&gt;0,AVERAGE(medidas_sup!F16:'medidas_sup'!G16),"vazio")</f>
        <v>vazio</v>
      </c>
      <c r="D244" s="51"/>
      <c r="E244" s="21"/>
      <c r="F244" s="21"/>
      <c r="G244" s="21"/>
      <c r="H244" s="21"/>
      <c r="I244" s="10"/>
      <c r="J244" s="10"/>
      <c r="K244" s="10"/>
      <c r="L244" s="10"/>
      <c r="M244" s="10"/>
    </row>
    <row r="245" spans="1:13">
      <c r="A245" s="94">
        <f>medidas_sup!A17</f>
        <v>0</v>
      </c>
      <c r="B245" s="18" t="str">
        <f>IF(medidas_a10!F17&gt;0,AVERAGE(medidas_a10!F17:'medidas_a10'!G17),"vazio")</f>
        <v>vazio</v>
      </c>
      <c r="C245" s="18" t="str">
        <f>IF(medidas_sup!F17&gt;0,AVERAGE(medidas_sup!F17:'medidas_sup'!G17),"vazio")</f>
        <v>vazio</v>
      </c>
      <c r="D245" s="51"/>
      <c r="E245" s="21"/>
      <c r="F245" s="21"/>
      <c r="G245" s="21"/>
      <c r="H245" s="21"/>
      <c r="I245" s="10"/>
      <c r="J245" s="10"/>
      <c r="K245" s="10"/>
      <c r="L245" s="10"/>
      <c r="M245" s="10"/>
    </row>
    <row r="246" spans="1:13">
      <c r="A246" s="94">
        <f>medidas_sup!A18</f>
        <v>0</v>
      </c>
      <c r="B246" s="18" t="str">
        <f>IF(medidas_a10!F18&gt;0,AVERAGE(medidas_a10!F18:'medidas_a10'!G18),"vazio")</f>
        <v>vazio</v>
      </c>
      <c r="C246" s="18" t="str">
        <f>IF(medidas_sup!F18&gt;0,AVERAGE(medidas_sup!F18:'medidas_sup'!G18),"vazio")</f>
        <v>vazio</v>
      </c>
      <c r="D246" s="51"/>
      <c r="E246" s="21"/>
      <c r="F246" s="21"/>
      <c r="G246" s="21"/>
      <c r="H246" s="21"/>
      <c r="I246" s="10"/>
      <c r="J246" s="10"/>
      <c r="K246" s="10"/>
      <c r="L246" s="10"/>
      <c r="M246" s="10"/>
    </row>
    <row r="247" spans="1:13">
      <c r="A247" s="94">
        <f>medidas_sup!A19</f>
        <v>0</v>
      </c>
      <c r="B247" s="18" t="str">
        <f>IF(medidas_a10!F19&gt;0,AVERAGE(medidas_a10!F19:'medidas_a10'!G19),"vazio")</f>
        <v>vazio</v>
      </c>
      <c r="C247" s="18" t="str">
        <f>IF(medidas_sup!F19&gt;0,AVERAGE(medidas_sup!F19:'medidas_sup'!G19),"vazio")</f>
        <v>vazio</v>
      </c>
      <c r="D247" s="51"/>
      <c r="E247" s="21"/>
      <c r="F247" s="21"/>
      <c r="G247" s="21"/>
      <c r="H247" s="21"/>
      <c r="I247" s="10"/>
      <c r="J247" s="10"/>
      <c r="K247" s="10"/>
      <c r="L247" s="10"/>
      <c r="M247" s="10"/>
    </row>
    <row r="248" spans="1:13">
      <c r="A248" s="94">
        <f>medidas_sup!A20</f>
        <v>0</v>
      </c>
      <c r="B248" s="18" t="str">
        <f>IF(medidas_a10!F20&gt;0,AVERAGE(medidas_a10!F20:'medidas_a10'!G20),"vazio")</f>
        <v>vazio</v>
      </c>
      <c r="C248" s="18" t="str">
        <f>IF(medidas_sup!F20&gt;0,AVERAGE(medidas_sup!F20:'medidas_sup'!G20),"vazio")</f>
        <v>vazio</v>
      </c>
      <c r="D248" s="51"/>
      <c r="E248" s="21"/>
      <c r="F248" s="48"/>
      <c r="G248" s="21"/>
      <c r="H248" s="21"/>
      <c r="I248" s="10"/>
      <c r="J248" s="10"/>
      <c r="K248" s="10"/>
      <c r="L248" s="10"/>
      <c r="M248" s="10"/>
    </row>
    <row r="249" spans="1:13">
      <c r="A249" s="94">
        <f>medidas_sup!A21</f>
        <v>0</v>
      </c>
      <c r="B249" s="18" t="str">
        <f>IF(medidas_a10!F21&gt;0,AVERAGE(medidas_a10!F21:'medidas_a10'!G21),"vazio")</f>
        <v>vazio</v>
      </c>
      <c r="C249" s="18" t="str">
        <f>IF(medidas_sup!F21&gt;0,AVERAGE(medidas_sup!F21:'medidas_sup'!G21),"vazio")</f>
        <v>vazio</v>
      </c>
      <c r="D249" s="51"/>
      <c r="E249" s="21"/>
      <c r="F249" s="21"/>
      <c r="G249" s="21"/>
      <c r="H249" s="21"/>
      <c r="I249" s="10"/>
      <c r="J249" s="10"/>
      <c r="K249" s="10"/>
      <c r="L249" s="10"/>
      <c r="M249" s="10"/>
    </row>
    <row r="250" spans="1:13">
      <c r="A250" s="94">
        <f>medidas_sup!A22</f>
        <v>0</v>
      </c>
      <c r="B250" s="18" t="str">
        <f>IF(medidas_a10!F22&gt;0,AVERAGE(medidas_a10!F22:'medidas_a10'!G22),"vazio")</f>
        <v>vazio</v>
      </c>
      <c r="C250" s="18" t="str">
        <f>IF(medidas_sup!F22&gt;0,AVERAGE(medidas_sup!F22:'medidas_sup'!G22),"vazio")</f>
        <v>vazio</v>
      </c>
      <c r="D250" s="51"/>
      <c r="E250" s="21"/>
      <c r="F250" s="21"/>
      <c r="G250" s="21"/>
      <c r="H250" s="21"/>
      <c r="I250" s="10"/>
      <c r="J250" s="10"/>
      <c r="K250" s="10"/>
      <c r="L250" s="10"/>
      <c r="M250" s="10"/>
    </row>
    <row r="251" spans="1:13">
      <c r="A251" s="94">
        <f>medidas_sup!A23</f>
        <v>0</v>
      </c>
      <c r="B251" s="18" t="str">
        <f>IF(medidas_a10!F23&gt;0,AVERAGE(medidas_a10!F23:'medidas_a10'!G23),"vazio")</f>
        <v>vazio</v>
      </c>
      <c r="C251" s="18" t="str">
        <f>IF(medidas_sup!F23&gt;0,AVERAGE(medidas_sup!F23:'medidas_sup'!G23),"vazio")</f>
        <v>vazio</v>
      </c>
      <c r="D251" s="51"/>
      <c r="E251" s="21"/>
      <c r="F251" s="21"/>
      <c r="G251" s="21"/>
      <c r="H251" s="21"/>
      <c r="I251" s="10"/>
      <c r="J251" s="10"/>
      <c r="K251" s="10"/>
      <c r="L251" s="10"/>
      <c r="M251" s="10"/>
    </row>
    <row r="252" spans="1:13">
      <c r="A252" s="94">
        <f>medidas_sup!A24</f>
        <v>0</v>
      </c>
      <c r="B252" s="18" t="str">
        <f>IF(medidas_a10!F24&gt;0,AVERAGE(medidas_a10!F24:'medidas_a10'!G24),"vazio")</f>
        <v>vazio</v>
      </c>
      <c r="C252" s="18" t="str">
        <f>IF(medidas_sup!F24&gt;0,AVERAGE(medidas_sup!F24:'medidas_sup'!G24),"vazio")</f>
        <v>vazio</v>
      </c>
      <c r="D252" s="51"/>
      <c r="E252" s="21"/>
      <c r="F252" s="21"/>
      <c r="G252" s="21"/>
      <c r="H252" s="21"/>
      <c r="I252" s="10"/>
      <c r="J252" s="10"/>
      <c r="K252" s="10"/>
      <c r="L252" s="10"/>
      <c r="M252" s="10"/>
    </row>
    <row r="253" spans="1:13">
      <c r="A253" s="94">
        <f>medidas_sup!A25</f>
        <v>0</v>
      </c>
      <c r="B253" s="18" t="str">
        <f>IF(medidas_a10!F25&gt;0,AVERAGE(medidas_a10!F25:'medidas_a10'!G25),"vazio")</f>
        <v>vazio</v>
      </c>
      <c r="C253" s="18" t="str">
        <f>IF(medidas_sup!F25&gt;0,AVERAGE(medidas_sup!F25:'medidas_sup'!G25),"vazio")</f>
        <v>vazio</v>
      </c>
      <c r="D253" s="51"/>
      <c r="E253" s="21"/>
      <c r="F253" s="21"/>
      <c r="G253" s="21"/>
      <c r="H253" s="21"/>
      <c r="I253" s="10"/>
      <c r="J253" s="10"/>
      <c r="K253" s="10"/>
      <c r="L253" s="10"/>
      <c r="M253" s="10"/>
    </row>
    <row r="254" spans="1:13">
      <c r="A254" s="94">
        <f>medidas_sup!A26</f>
        <v>0</v>
      </c>
      <c r="B254" s="18" t="str">
        <f>IF(medidas_a10!F26&gt;0,AVERAGE(medidas_a10!F26:'medidas_a10'!G26),"vazio")</f>
        <v>vazio</v>
      </c>
      <c r="C254" s="18" t="str">
        <f>IF(medidas_sup!F26&gt;0,AVERAGE(medidas_sup!F26:'medidas_sup'!G26),"vazio")</f>
        <v>vazio</v>
      </c>
      <c r="D254" s="51"/>
      <c r="E254" s="21"/>
      <c r="F254" s="21"/>
      <c r="G254" s="21"/>
      <c r="H254" s="21"/>
      <c r="I254" s="10"/>
      <c r="J254" s="10"/>
      <c r="K254" s="10"/>
      <c r="L254" s="10"/>
      <c r="M254" s="10"/>
    </row>
    <row r="255" spans="1:13">
      <c r="A255" s="21"/>
      <c r="B255" s="21"/>
      <c r="C255" s="21"/>
      <c r="D255" s="21"/>
      <c r="E255" s="21"/>
      <c r="F255" s="21"/>
      <c r="G255" s="21"/>
      <c r="H255" s="21"/>
      <c r="I255" s="10"/>
      <c r="J255" s="10"/>
      <c r="K255" s="10"/>
      <c r="L255" s="10"/>
      <c r="M255" s="10"/>
    </row>
    <row r="256" spans="1:13">
      <c r="A256" s="119" t="s">
        <v>25</v>
      </c>
      <c r="B256" s="119"/>
      <c r="C256" s="119"/>
      <c r="D256" s="119"/>
      <c r="E256" s="119"/>
      <c r="F256" s="119"/>
      <c r="G256" s="23"/>
      <c r="H256" s="23"/>
      <c r="I256" s="23"/>
      <c r="J256" s="23"/>
      <c r="K256" s="23"/>
      <c r="L256" s="23"/>
      <c r="M256" s="23"/>
    </row>
    <row r="257" spans="1:13">
      <c r="A257" s="93" t="s">
        <v>30</v>
      </c>
      <c r="B257" s="93" t="s">
        <v>46</v>
      </c>
      <c r="C257" s="93" t="s">
        <v>47</v>
      </c>
      <c r="D257" s="93" t="s">
        <v>2</v>
      </c>
      <c r="E257" s="93" t="s">
        <v>3</v>
      </c>
      <c r="F257" s="93" t="s">
        <v>60</v>
      </c>
      <c r="G257" s="10"/>
      <c r="H257" s="21"/>
      <c r="I257" s="10"/>
      <c r="J257" s="10"/>
      <c r="K257" s="10"/>
      <c r="L257" s="10"/>
      <c r="M257" s="10"/>
    </row>
    <row r="258" spans="1:13">
      <c r="A258" s="94" t="str">
        <f>medidas_sup!A7</f>
        <v>gtreffg</v>
      </c>
      <c r="B258" s="18" t="str">
        <f>IF(medidas_a10!H7&gt;0,AVERAGE(medidas_a10!H7:'medidas_a10'!I7),"vazio")</f>
        <v>vazio</v>
      </c>
      <c r="C258" s="18" t="str">
        <f>IF(medidas_sup!H7&gt;0,AVERAGE(medidas_sup!H7:'medidas_sup'!I7),"vazio")</f>
        <v>vazio</v>
      </c>
      <c r="D258" s="27" t="e">
        <f>PEARSON(B258:B277,C258:C277)</f>
        <v>#DIV/0!</v>
      </c>
      <c r="E258" s="27" t="e">
        <f>(F258/D258)</f>
        <v>#DIV/0!</v>
      </c>
      <c r="F258" s="27" t="e">
        <f>(2*E262)/(E263+E264+((E260-E261)^2))</f>
        <v>#DIV/0!</v>
      </c>
      <c r="G258" s="10"/>
      <c r="H258" s="21"/>
      <c r="I258" s="10"/>
      <c r="J258" s="10"/>
      <c r="K258" s="10"/>
      <c r="L258" s="10"/>
      <c r="M258" s="10"/>
    </row>
    <row r="259" spans="1:13">
      <c r="A259" s="94">
        <f>medidas_sup!A8</f>
        <v>0</v>
      </c>
      <c r="B259" s="18" t="str">
        <f>IF(medidas_a10!H8&gt;0,AVERAGE(medidas_a10!H8:'medidas_a10'!I8),"vazio")</f>
        <v>vazio</v>
      </c>
      <c r="C259" s="18" t="str">
        <f>IF(medidas_sup!H8&gt;0,AVERAGE(medidas_sup!H8:'medidas_sup'!I8),"vazio")</f>
        <v>vazio</v>
      </c>
      <c r="D259" s="51"/>
      <c r="E259" s="47"/>
      <c r="F259" s="21"/>
      <c r="G259" s="21"/>
      <c r="H259" s="21"/>
      <c r="I259" s="10"/>
      <c r="J259" s="10"/>
      <c r="K259" s="10"/>
      <c r="L259" s="10"/>
      <c r="M259" s="10"/>
    </row>
    <row r="260" spans="1:13">
      <c r="A260" s="94">
        <f>medidas_sup!A9</f>
        <v>0</v>
      </c>
      <c r="B260" s="18" t="str">
        <f>IF(medidas_a10!H9&gt;0,AVERAGE(medidas_a10!H9:'medidas_a10'!I9),"vazio")</f>
        <v>vazio</v>
      </c>
      <c r="C260" s="18" t="str">
        <f>IF(medidas_sup!H9&gt;0,AVERAGE(medidas_sup!H9:'medidas_sup'!I9),"vazio")</f>
        <v>vazio</v>
      </c>
      <c r="D260" s="53" t="s">
        <v>46</v>
      </c>
      <c r="E260" s="52" t="e">
        <f>AVERAGE(B258:B277)</f>
        <v>#DIV/0!</v>
      </c>
      <c r="F260" s="57"/>
      <c r="G260" s="21"/>
      <c r="H260" s="21"/>
      <c r="I260" s="10"/>
      <c r="J260" s="10"/>
      <c r="K260" s="10"/>
      <c r="L260" s="10"/>
      <c r="M260" s="10"/>
    </row>
    <row r="261" spans="1:13">
      <c r="A261" s="94">
        <f>medidas_sup!A10</f>
        <v>0</v>
      </c>
      <c r="B261" s="18" t="str">
        <f>IF(medidas_a10!H10&gt;0,AVERAGE(medidas_a10!H10:'medidas_a10'!I10),"vazio")</f>
        <v>vazio</v>
      </c>
      <c r="C261" s="18" t="str">
        <f>IF(medidas_sup!H10&gt;0,AVERAGE(medidas_sup!H10:'medidas_sup'!I10),"vazio")</f>
        <v>vazio</v>
      </c>
      <c r="D261" s="53" t="s">
        <v>47</v>
      </c>
      <c r="E261" s="52" t="e">
        <f>AVERAGE(C258:C277)</f>
        <v>#DIV/0!</v>
      </c>
      <c r="F261" s="57"/>
      <c r="G261" s="21"/>
      <c r="H261" s="21"/>
      <c r="I261" s="10"/>
      <c r="J261" s="10"/>
      <c r="K261" s="10"/>
      <c r="L261" s="10"/>
      <c r="M261" s="10"/>
    </row>
    <row r="262" spans="1:13" ht="14.25">
      <c r="A262" s="94">
        <f>medidas_sup!A11</f>
        <v>0</v>
      </c>
      <c r="B262" s="18" t="str">
        <f>IF(medidas_a10!H11&gt;0,AVERAGE(medidas_a10!H11:'medidas_a10'!I11),"vazio")</f>
        <v>vazio</v>
      </c>
      <c r="C262" s="18" t="str">
        <f>IF(medidas_sup!H11&gt;0,AVERAGE(medidas_sup!H11:'medidas_sup'!I11),"vazio")</f>
        <v>vazio</v>
      </c>
      <c r="D262" s="53" t="s">
        <v>48</v>
      </c>
      <c r="E262" s="52" t="e">
        <f>COVAR(B258:B277,C258:C277)</f>
        <v>#DIV/0!</v>
      </c>
      <c r="F262" s="57"/>
      <c r="G262" s="21"/>
      <c r="H262" s="21"/>
      <c r="I262" s="10"/>
      <c r="J262" s="10"/>
      <c r="K262" s="10"/>
      <c r="L262" s="10"/>
      <c r="M262" s="10"/>
    </row>
    <row r="263" spans="1:13">
      <c r="A263" s="94">
        <f>medidas_sup!A12</f>
        <v>0</v>
      </c>
      <c r="B263" s="18" t="str">
        <f>IF(medidas_a10!H12&gt;0,AVERAGE(medidas_a10!H12:'medidas_a10'!I12),"vazio")</f>
        <v>vazio</v>
      </c>
      <c r="C263" s="18" t="str">
        <f>IF(medidas_sup!H12&gt;0,AVERAGE(medidas_sup!H12:'medidas_sup'!I12),"vazio")</f>
        <v>vazio</v>
      </c>
      <c r="D263" s="53" t="s">
        <v>49</v>
      </c>
      <c r="E263" s="52" t="e">
        <f>VARP(B258:B277)</f>
        <v>#DIV/0!</v>
      </c>
      <c r="F263" s="57"/>
      <c r="G263" s="21"/>
      <c r="H263" s="21"/>
      <c r="I263" s="10"/>
      <c r="J263" s="10"/>
      <c r="K263" s="10"/>
      <c r="L263" s="10"/>
      <c r="M263" s="10"/>
    </row>
    <row r="264" spans="1:13">
      <c r="A264" s="94">
        <f>medidas_sup!A13</f>
        <v>0</v>
      </c>
      <c r="B264" s="18" t="str">
        <f>IF(medidas_a10!H13&gt;0,AVERAGE(medidas_a10!H13:'medidas_a10'!I13),"vazio")</f>
        <v>vazio</v>
      </c>
      <c r="C264" s="18" t="str">
        <f>IF(medidas_sup!H13&gt;0,AVERAGE(medidas_sup!H13:'medidas_sup'!I13),"vazio")</f>
        <v>vazio</v>
      </c>
      <c r="D264" s="53" t="s">
        <v>50</v>
      </c>
      <c r="E264" s="52" t="e">
        <f>VARP(C258:C277)</f>
        <v>#DIV/0!</v>
      </c>
      <c r="F264" s="48"/>
      <c r="G264" s="21"/>
      <c r="H264" s="21"/>
      <c r="I264" s="10"/>
      <c r="J264" s="10"/>
      <c r="K264" s="10"/>
      <c r="L264" s="10"/>
      <c r="M264" s="10"/>
    </row>
    <row r="265" spans="1:13">
      <c r="A265" s="94">
        <f>medidas_sup!A14</f>
        <v>0</v>
      </c>
      <c r="B265" s="18" t="str">
        <f>IF(medidas_a10!H14&gt;0,AVERAGE(medidas_a10!H14:'medidas_a10'!I14),"vazio")</f>
        <v>vazio</v>
      </c>
      <c r="C265" s="18" t="str">
        <f>IF(medidas_sup!H14&gt;0,AVERAGE(medidas_sup!H14:'medidas_sup'!I14),"vazio")</f>
        <v>vazio</v>
      </c>
      <c r="D265" s="51"/>
      <c r="E265" s="55"/>
      <c r="F265" s="48"/>
      <c r="G265" s="21"/>
      <c r="H265" s="21"/>
      <c r="I265" s="10"/>
      <c r="J265" s="10"/>
      <c r="K265" s="10"/>
      <c r="L265" s="10"/>
      <c r="M265" s="10"/>
    </row>
    <row r="266" spans="1:13">
      <c r="A266" s="94">
        <f>medidas_sup!A15</f>
        <v>0</v>
      </c>
      <c r="B266" s="18" t="str">
        <f>IF(medidas_a10!H15&gt;0,AVERAGE(medidas_a10!H15:'medidas_a10'!I15),"vazio")</f>
        <v>vazio</v>
      </c>
      <c r="C266" s="18" t="str">
        <f>IF(medidas_sup!H15&gt;0,AVERAGE(medidas_sup!H15:'medidas_sup'!I15),"vazio")</f>
        <v>vazio</v>
      </c>
      <c r="D266" s="51"/>
      <c r="E266" s="21"/>
      <c r="F266" s="21"/>
      <c r="G266" s="48"/>
      <c r="H266" s="21"/>
      <c r="I266" s="10"/>
      <c r="J266" s="10"/>
      <c r="K266" s="10"/>
      <c r="L266" s="10"/>
      <c r="M266" s="10"/>
    </row>
    <row r="267" spans="1:13">
      <c r="A267" s="94">
        <f>medidas_sup!A16</f>
        <v>0</v>
      </c>
      <c r="B267" s="18" t="str">
        <f>IF(medidas_a10!H16&gt;0,AVERAGE(medidas_a10!H16:'medidas_a10'!I16),"vazio")</f>
        <v>vazio</v>
      </c>
      <c r="C267" s="18" t="str">
        <f>IF(medidas_sup!H16&gt;0,AVERAGE(medidas_sup!H16:'medidas_sup'!I16),"vazio")</f>
        <v>vazio</v>
      </c>
      <c r="D267" s="51"/>
      <c r="E267" s="21"/>
      <c r="F267" s="21"/>
      <c r="G267" s="21"/>
      <c r="H267" s="21"/>
      <c r="I267" s="10"/>
      <c r="J267" s="10"/>
      <c r="K267" s="10"/>
      <c r="L267" s="10"/>
      <c r="M267" s="10"/>
    </row>
    <row r="268" spans="1:13">
      <c r="A268" s="94">
        <f>medidas_sup!A17</f>
        <v>0</v>
      </c>
      <c r="B268" s="18" t="str">
        <f>IF(medidas_a10!H17&gt;0,AVERAGE(medidas_a10!H17:'medidas_a10'!I17),"vazio")</f>
        <v>vazio</v>
      </c>
      <c r="C268" s="18" t="str">
        <f>IF(medidas_sup!H17&gt;0,AVERAGE(medidas_sup!H17:'medidas_sup'!I17),"vazio")</f>
        <v>vazio</v>
      </c>
      <c r="D268" s="51"/>
      <c r="E268" s="21"/>
      <c r="F268" s="21"/>
      <c r="G268" s="21"/>
      <c r="H268" s="21"/>
      <c r="I268" s="10"/>
      <c r="J268" s="10"/>
      <c r="K268" s="10"/>
      <c r="L268" s="10"/>
      <c r="M268" s="10"/>
    </row>
    <row r="269" spans="1:13">
      <c r="A269" s="94">
        <f>medidas_sup!A18</f>
        <v>0</v>
      </c>
      <c r="B269" s="18" t="str">
        <f>IF(medidas_a10!H18&gt;0,AVERAGE(medidas_a10!H18:'medidas_a10'!I18),"vazio")</f>
        <v>vazio</v>
      </c>
      <c r="C269" s="18" t="str">
        <f>IF(medidas_sup!H18&gt;0,AVERAGE(medidas_sup!H18:'medidas_sup'!I18),"vazio")</f>
        <v>vazio</v>
      </c>
      <c r="D269" s="51"/>
      <c r="E269" s="21"/>
      <c r="F269" s="21"/>
      <c r="G269" s="21"/>
      <c r="H269" s="21"/>
      <c r="I269" s="10"/>
      <c r="J269" s="10"/>
      <c r="K269" s="10"/>
      <c r="L269" s="10"/>
      <c r="M269" s="10"/>
    </row>
    <row r="270" spans="1:13">
      <c r="A270" s="94">
        <f>medidas_sup!A19</f>
        <v>0</v>
      </c>
      <c r="B270" s="18" t="str">
        <f>IF(medidas_a10!H19&gt;0,AVERAGE(medidas_a10!H19:'medidas_a10'!I19),"vazio")</f>
        <v>vazio</v>
      </c>
      <c r="C270" s="18" t="str">
        <f>IF(medidas_sup!H19&gt;0,AVERAGE(medidas_sup!H19:'medidas_sup'!I19),"vazio")</f>
        <v>vazio</v>
      </c>
      <c r="D270" s="51"/>
      <c r="E270" s="21"/>
      <c r="F270" s="21"/>
      <c r="G270" s="21"/>
      <c r="H270" s="21"/>
      <c r="I270" s="10"/>
      <c r="J270" s="10"/>
      <c r="K270" s="10"/>
      <c r="L270" s="10"/>
      <c r="M270" s="10"/>
    </row>
    <row r="271" spans="1:13">
      <c r="A271" s="94">
        <f>medidas_sup!A20</f>
        <v>0</v>
      </c>
      <c r="B271" s="18" t="str">
        <f>IF(medidas_a10!H20&gt;0,AVERAGE(medidas_a10!H20:'medidas_a10'!I20),"vazio")</f>
        <v>vazio</v>
      </c>
      <c r="C271" s="18" t="str">
        <f>IF(medidas_sup!H20&gt;0,AVERAGE(medidas_sup!H20:'medidas_sup'!I20),"vazio")</f>
        <v>vazio</v>
      </c>
      <c r="D271" s="51"/>
      <c r="E271" s="21"/>
      <c r="F271" s="48"/>
      <c r="G271" s="21"/>
      <c r="H271" s="21"/>
      <c r="I271" s="10"/>
      <c r="J271" s="10"/>
      <c r="K271" s="10"/>
      <c r="L271" s="10"/>
      <c r="M271" s="10"/>
    </row>
    <row r="272" spans="1:13">
      <c r="A272" s="94">
        <f>medidas_sup!A21</f>
        <v>0</v>
      </c>
      <c r="B272" s="18" t="str">
        <f>IF(medidas_a10!H21&gt;0,AVERAGE(medidas_a10!H21:'medidas_a10'!I21),"vazio")</f>
        <v>vazio</v>
      </c>
      <c r="C272" s="18" t="str">
        <f>IF(medidas_sup!H21&gt;0,AVERAGE(medidas_sup!H21:'medidas_sup'!I21),"vazio")</f>
        <v>vazio</v>
      </c>
      <c r="D272" s="51"/>
      <c r="E272" s="21"/>
      <c r="F272" s="21"/>
      <c r="G272" s="21"/>
      <c r="H272" s="21"/>
      <c r="I272" s="10"/>
      <c r="J272" s="10"/>
      <c r="K272" s="10"/>
      <c r="L272" s="10"/>
      <c r="M272" s="10"/>
    </row>
    <row r="273" spans="1:13">
      <c r="A273" s="94">
        <f>medidas_sup!A22</f>
        <v>0</v>
      </c>
      <c r="B273" s="18" t="str">
        <f>IF(medidas_a10!H22&gt;0,AVERAGE(medidas_a10!H22:'medidas_a10'!I22),"vazio")</f>
        <v>vazio</v>
      </c>
      <c r="C273" s="18" t="str">
        <f>IF(medidas_sup!H22&gt;0,AVERAGE(medidas_sup!H22:'medidas_sup'!I22),"vazio")</f>
        <v>vazio</v>
      </c>
      <c r="D273" s="51"/>
      <c r="E273" s="21"/>
      <c r="F273" s="21"/>
      <c r="G273" s="21"/>
      <c r="H273" s="21"/>
      <c r="I273" s="10"/>
      <c r="J273" s="10"/>
      <c r="K273" s="10"/>
      <c r="L273" s="10"/>
      <c r="M273" s="10"/>
    </row>
    <row r="274" spans="1:13">
      <c r="A274" s="94">
        <f>medidas_sup!A23</f>
        <v>0</v>
      </c>
      <c r="B274" s="18" t="str">
        <f>IF(medidas_a10!H23&gt;0,AVERAGE(medidas_a10!H23:'medidas_a10'!I23),"vazio")</f>
        <v>vazio</v>
      </c>
      <c r="C274" s="18" t="str">
        <f>IF(medidas_sup!H23&gt;0,AVERAGE(medidas_sup!H23:'medidas_sup'!I23),"vazio")</f>
        <v>vazio</v>
      </c>
      <c r="D274" s="51"/>
      <c r="E274" s="21"/>
      <c r="F274" s="21"/>
      <c r="G274" s="21"/>
      <c r="H274" s="21"/>
      <c r="I274" s="10"/>
      <c r="J274" s="10"/>
      <c r="K274" s="10"/>
      <c r="L274" s="10"/>
      <c r="M274" s="10"/>
    </row>
    <row r="275" spans="1:13">
      <c r="A275" s="94">
        <f>medidas_sup!A24</f>
        <v>0</v>
      </c>
      <c r="B275" s="18" t="str">
        <f>IF(medidas_a10!H24&gt;0,AVERAGE(medidas_a10!H24:'medidas_a10'!I24),"vazio")</f>
        <v>vazio</v>
      </c>
      <c r="C275" s="18" t="str">
        <f>IF(medidas_sup!H24&gt;0,AVERAGE(medidas_sup!H24:'medidas_sup'!I24),"vazio")</f>
        <v>vazio</v>
      </c>
      <c r="D275" s="51"/>
      <c r="E275" s="21"/>
      <c r="F275" s="21"/>
      <c r="G275" s="21"/>
      <c r="H275" s="21"/>
      <c r="I275" s="10"/>
      <c r="J275" s="10"/>
      <c r="K275" s="10"/>
      <c r="L275" s="10"/>
      <c r="M275" s="10"/>
    </row>
    <row r="276" spans="1:13">
      <c r="A276" s="94">
        <f>medidas_sup!A25</f>
        <v>0</v>
      </c>
      <c r="B276" s="18" t="str">
        <f>IF(medidas_a10!H25&gt;0,AVERAGE(medidas_a10!H25:'medidas_a10'!I25),"vazio")</f>
        <v>vazio</v>
      </c>
      <c r="C276" s="18" t="str">
        <f>IF(medidas_sup!H25&gt;0,AVERAGE(medidas_sup!H25:'medidas_sup'!I25),"vazio")</f>
        <v>vazio</v>
      </c>
      <c r="D276" s="51"/>
      <c r="E276" s="21"/>
      <c r="F276" s="21"/>
      <c r="G276" s="21"/>
      <c r="H276" s="21"/>
      <c r="I276" s="10"/>
      <c r="J276" s="10"/>
      <c r="K276" s="10"/>
      <c r="L276" s="10"/>
      <c r="M276" s="10"/>
    </row>
    <row r="277" spans="1:13">
      <c r="A277" s="94">
        <f>medidas_sup!A26</f>
        <v>0</v>
      </c>
      <c r="B277" s="18" t="str">
        <f>IF(medidas_a10!H26&gt;0,AVERAGE(medidas_a10!H26:'medidas_a10'!I26),"vazio")</f>
        <v>vazio</v>
      </c>
      <c r="C277" s="18" t="str">
        <f>IF(medidas_sup!H26&gt;0,AVERAGE(medidas_sup!H26:'medidas_sup'!I26),"vazio")</f>
        <v>vazio</v>
      </c>
      <c r="D277" s="51"/>
      <c r="E277" s="21"/>
      <c r="F277" s="21"/>
      <c r="G277" s="21"/>
      <c r="H277" s="21"/>
      <c r="I277" s="10"/>
      <c r="J277" s="10"/>
      <c r="K277" s="10"/>
      <c r="L277" s="10"/>
      <c r="M277" s="10"/>
    </row>
    <row r="278" spans="1:13">
      <c r="A278" s="21"/>
      <c r="B278" s="21"/>
      <c r="C278" s="21"/>
      <c r="D278" s="21"/>
      <c r="E278" s="21"/>
      <c r="F278" s="21"/>
      <c r="G278" s="21"/>
      <c r="H278" s="21"/>
      <c r="I278" s="10"/>
      <c r="J278" s="10"/>
      <c r="K278" s="10"/>
      <c r="L278" s="10"/>
      <c r="M278" s="10"/>
    </row>
  </sheetData>
  <sheetProtection sheet="1" objects="1" scenarios="1" selectLockedCells="1" selectUnlockedCells="1"/>
  <mergeCells count="29">
    <mergeCell ref="A256:F256"/>
    <mergeCell ref="H50:I50"/>
    <mergeCell ref="J50:K50"/>
    <mergeCell ref="A70:M70"/>
    <mergeCell ref="H71:K71"/>
    <mergeCell ref="H72:I72"/>
    <mergeCell ref="J72:K72"/>
    <mergeCell ref="A94:F94"/>
    <mergeCell ref="A186:M186"/>
    <mergeCell ref="A187:F187"/>
    <mergeCell ref="A210:F210"/>
    <mergeCell ref="A233:F233"/>
    <mergeCell ref="A1:M1"/>
    <mergeCell ref="A2:M2"/>
    <mergeCell ref="A3:M3"/>
    <mergeCell ref="A4:M4"/>
    <mergeCell ref="H5:K5"/>
    <mergeCell ref="H6:I6"/>
    <mergeCell ref="J6:K6"/>
    <mergeCell ref="A163:F163"/>
    <mergeCell ref="H28:I28"/>
    <mergeCell ref="J28:K28"/>
    <mergeCell ref="A48:M48"/>
    <mergeCell ref="A93:M93"/>
    <mergeCell ref="H49:K49"/>
    <mergeCell ref="A117:F117"/>
    <mergeCell ref="A140:F140"/>
    <mergeCell ref="A26:M26"/>
    <mergeCell ref="H27:K27"/>
  </mergeCells>
  <phoneticPr fontId="18" type="noConversion"/>
  <hyperlinks>
    <hyperlink ref="A3:F3" location="medidas_sup!A1" display="Supervisor" xr:uid="{00000000-0004-0000-6200-000000000000}"/>
    <hyperlink ref="A3:M3" location="medidas_a10!A1" display="Antropometrista 10" xr:uid="{00000000-0004-0000-6200-000001000000}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LANPOP</dc:creator>
  <cp:keywords/>
  <dc:description/>
  <cp:lastModifiedBy>Willians Silvestre</cp:lastModifiedBy>
  <cp:revision/>
  <dcterms:created xsi:type="dcterms:W3CDTF">2011-11-09T13:31:55Z</dcterms:created>
  <dcterms:modified xsi:type="dcterms:W3CDTF">2021-06-09T17:33:54Z</dcterms:modified>
  <cp:category/>
  <cp:contentStatus/>
</cp:coreProperties>
</file>